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1\10人口統計\03座間市の人口\公表用データ\確報版\"/>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s>
  <definedNames>
    <definedName name="_Key1" hidden="1">#REF!</definedName>
    <definedName name="_Order1" hidden="1">255</definedName>
    <definedName name="_Regression_Int" localSheetId="0" hidden="1">1</definedName>
    <definedName name="_Sort" hidden="1">#REF!</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2" i="19"/>
  <c r="I31" i="16" l="1"/>
  <c r="G31" i="16"/>
  <c r="E31" i="16" s="1"/>
  <c r="I30" i="16"/>
  <c r="G30" i="16"/>
  <c r="E30" i="16" s="1"/>
  <c r="I29" i="16"/>
  <c r="I32" i="16" s="1"/>
  <c r="G29" i="16"/>
  <c r="G28" i="16"/>
  <c r="I27" i="16"/>
  <c r="E27" i="16" s="1"/>
  <c r="G27" i="16"/>
  <c r="I26" i="16"/>
  <c r="G26" i="16"/>
  <c r="I25" i="16"/>
  <c r="G25" i="16"/>
  <c r="E25" i="16" s="1"/>
  <c r="I23" i="16"/>
  <c r="G23" i="16"/>
  <c r="I22" i="16"/>
  <c r="G22" i="16"/>
  <c r="J18" i="16"/>
  <c r="I18" i="16"/>
  <c r="E18" i="16"/>
  <c r="E14" i="16"/>
  <c r="E13" i="16"/>
  <c r="E12" i="16" l="1"/>
  <c r="E26" i="16"/>
  <c r="I24" i="16"/>
  <c r="E22" i="16"/>
  <c r="E23" i="16"/>
  <c r="G18" i="16"/>
  <c r="C18" i="16" s="1"/>
  <c r="F8" i="16" s="1"/>
  <c r="I8" i="16" s="1"/>
  <c r="E28" i="16"/>
  <c r="I28" i="16"/>
  <c r="I14" i="16" s="1"/>
  <c r="G24" i="16"/>
  <c r="J14" i="16"/>
  <c r="I13" i="16"/>
  <c r="E29" i="16"/>
  <c r="E32" i="16" s="1"/>
  <c r="G32" i="16"/>
  <c r="G33" i="16" s="1"/>
  <c r="E24" i="16" l="1"/>
  <c r="G34" i="16"/>
  <c r="E33" i="16"/>
  <c r="E34" i="16" s="1"/>
  <c r="I33" i="16"/>
  <c r="I34" i="16" s="1"/>
  <c r="J13" i="16"/>
  <c r="J12" i="16" s="1"/>
  <c r="G14" i="16"/>
  <c r="C14" i="16" s="1"/>
  <c r="F7" i="16" s="1"/>
  <c r="I7" i="16" s="1"/>
  <c r="I12" i="16"/>
  <c r="G13" i="16" l="1"/>
  <c r="C13" i="16" s="1"/>
  <c r="G12" i="16" l="1"/>
  <c r="F6" i="16"/>
  <c r="I6" i="16" s="1"/>
  <c r="C12" i="16"/>
  <c r="F37" i="16" l="1"/>
  <c r="F36" i="16"/>
  <c r="F5" i="16"/>
  <c r="I5" i="16" s="1"/>
</calcChain>
</file>

<file path=xl/sharedStrings.xml><?xml version="1.0" encoding="utf-8"?>
<sst xmlns="http://schemas.openxmlformats.org/spreadsheetml/2006/main" count="323" uniqueCount="180">
  <si>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</si>
  <si>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</si>
  <si>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</si>
  <si>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</si>
  <si>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</si>
  <si>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</si>
  <si>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</si>
  <si>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</si>
  <si>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</si>
  <si>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</si>
  <si>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</si>
  <si>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</si>
  <si>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</si>
  <si>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</si>
  <si>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</si>
  <si>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</si>
  <si>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</si>
  <si>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</si>
  <si>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</si>
  <si>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</si>
  <si>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</si>
  <si>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</si>
  <si>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</si>
  <si>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</si>
  <si>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</si>
  <si>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</si>
  <si>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</si>
  <si>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</si>
  <si>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</si>
  <si>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</si>
  <si>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</si>
  <si>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</si>
  <si>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</si>
  <si>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</si>
  <si>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</si>
  <si>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</si>
  <si>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</si>
  <si>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</si>
  <si>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</si>
  <si>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</si>
  <si>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</si>
  <si>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</si>
  <si>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</si>
  <si>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</si>
  <si>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</si>
  <si>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</si>
  <si>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</si>
  <si>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</si>
  <si>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</si>
  <si>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</si>
  <si>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</si>
  <si>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</si>
  <si>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</si>
  <si>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</si>
  <si>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</si>
  <si>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</si>
  <si>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</si>
  <si>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</si>
  <si>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</si>
  <si>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</si>
  <si>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</si>
  <si>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</si>
  <si>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</si>
  <si>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</si>
  <si>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</si>
  <si>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</si>
  <si>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</si>
  <si>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</si>
  <si>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</si>
  <si>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</si>
  <si>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</si>
  <si>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</si>
  <si>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</si>
  <si>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</si>
  <si>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</si>
  <si>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</si>
  <si>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</si>
  <si>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</si>
  <si>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</si>
  <si>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</si>
  <si>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</si>
  <si>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</si>
  <si>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</si>
  <si>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</si>
  <si>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</si>
  <si>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</si>
  <si>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</si>
  <si>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</si>
  <si>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</si>
  <si>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</si>
  <si>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</si>
  <si>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</si>
  <si>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</si>
  <si>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</si>
  <si>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</si>
  <si>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</si>
  <si>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</si>
  <si>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</si>
  <si>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</si>
  <si>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</si>
  <si>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</si>
  <si>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</si>
  <si>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</si>
  <si>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</si>
  <si>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</si>
  <si>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</si>
  <si>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</si>
  <si>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</si>
  <si>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</si>
  <si>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</si>
  <si>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</si>
  <si>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</si>
  <si>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</si>
  <si>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</si>
  <si>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</si>
  <si>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</si>
  <si>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</si>
  <si>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</si>
  <si>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</si>
  <si>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</si>
  <si>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</si>
  <si>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６　月</t>
    <phoneticPr fontId="2"/>
  </si>
  <si>
    <t>（令和３年７月１日 現 在 )</t>
    <rPh sb="1" eb="2">
      <t>レイ</t>
    </rPh>
    <rPh sb="2" eb="3">
      <t>ワ</t>
    </rPh>
    <rPh sb="4" eb="5">
      <t>ネン</t>
    </rPh>
    <rPh sb="6" eb="7">
      <t>ゲツ</t>
    </rPh>
    <phoneticPr fontId="2"/>
  </si>
  <si>
    <t>７　月</t>
    <phoneticPr fontId="2"/>
  </si>
  <si>
    <t>などの増減を加減して推計したものです。</t>
    <phoneticPr fontId="2"/>
  </si>
  <si>
    <t>※人口と世帯数は、令和２年国勢調査確報値を基礎として住民基本台帳法および戸籍法に定める届け出</t>
    <rPh sb="9" eb="11">
      <t>レイワ</t>
    </rPh>
    <rPh sb="17" eb="19">
      <t>カクホウ</t>
    </rPh>
    <rPh sb="19" eb="20">
      <t>チ</t>
    </rPh>
    <phoneticPr fontId="2"/>
  </si>
  <si>
    <t>（令和２年国勢調査確定値を基準とした推計）</t>
  </si>
  <si>
    <t>（神奈川県ホームページから抜粋、神奈川県統計センター調）</t>
    <rPh sb="1" eb="5">
      <t>カナガワケン</t>
    </rPh>
    <rPh sb="13" eb="15">
      <t>バッスイ</t>
    </rPh>
    <rPh sb="16" eb="20">
      <t>カナガワケン</t>
    </rPh>
    <rPh sb="20" eb="22">
      <t>トウケイ</t>
    </rPh>
    <rPh sb="26" eb="27">
      <t>シラ</t>
    </rPh>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</si>
  <si>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</si>
  <si>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令和３年７月１日現在</t>
    <rPh sb="0" eb="1">
      <t>レイ</t>
    </rPh>
    <rPh sb="1" eb="2">
      <t>ワ</t>
    </rPh>
    <rPh sb="3" eb="4">
      <t>ネン</t>
    </rPh>
    <rPh sb="5" eb="6">
      <t>ガツ</t>
    </rPh>
    <rPh sb="6" eb="8">
      <t>ツイタチ</t>
    </rPh>
    <rPh sb="7" eb="10">
      <t>ニチゲンザイ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</si>
  <si>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</si>
  <si>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</si>
  <si>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</si>
  <si>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</si>
  <si>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</si>
  <si>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</si>
  <si>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</si>
  <si>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</si>
  <si>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</si>
  <si>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</si>
  <si>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</si>
  <si>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</si>
  <si>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</si>
  <si>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</si>
  <si>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</si>
  <si>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</si>
  <si>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</si>
  <si>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</si>
  <si>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</si>
  <si>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</si>
  <si>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</si>
  <si>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</si>
  <si>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</si>
  <si>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</si>
  <si>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</si>
  <si>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</si>
  <si>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</si>
  <si>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</si>
  <si>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</si>
  <si>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</si>
  <si>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</si>
  <si>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</si>
  <si>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</si>
  <si>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</si>
  <si>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</si>
  <si>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</si>
  <si>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</si>
  <si>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</si>
  <si>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</si>
  <si>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</si>
  <si>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</si>
  <si>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</si>
  <si>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</si>
  <si>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</si>
  <si>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</si>
  <si>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</si>
  <si>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</si>
  <si>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№446　令和４年３月３日発表</t>
    <phoneticPr fontId="2"/>
  </si>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</sst>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9">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thin">
        <color indexed="8"/>
      </left>
      <right/>
      <top style="thin">
        <color indexed="8"/>
      </top>
      <bottom/>
      <diagonal/>
    </border>
    <border>
      <left style="thin">
        <color indexed="8"/>
      </left>
      <right/>
      <top/>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8"/>
      </bottom>
      <diagonal/>
    </border>
    <border>
      <left/>
      <right/>
      <top/>
      <bottom style="medium">
        <color indexed="54"/>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13" fillId="0" borderId="16" xfId="1" applyFont="1" applyBorder="1" applyAlignment="1" applyProtection="1">
      <alignment vertical="center"/>
    </xf>
    <xf numFmtId="179" fontId="13" fillId="0" borderId="17" xfId="1" applyNumberFormat="1" applyFont="1" applyBorder="1" applyAlignment="1" applyProtection="1">
      <alignment horizontal="right" vertical="center"/>
    </xf>
    <xf numFmtId="37" fontId="13" fillId="0" borderId="18" xfId="1" applyFont="1" applyBorder="1" applyAlignment="1" applyProtection="1">
      <alignment vertical="center"/>
    </xf>
    <xf numFmtId="179" fontId="13" fillId="0" borderId="19" xfId="1" applyNumberFormat="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22"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0" xfId="1" applyNumberFormat="1" applyFont="1" applyBorder="1" applyAlignment="1" applyProtection="1">
      <alignment vertical="center"/>
    </xf>
    <xf numFmtId="0" fontId="13" fillId="0" borderId="18" xfId="1" applyNumberFormat="1" applyFont="1" applyBorder="1" applyAlignment="1" applyProtection="1">
      <alignment vertical="center"/>
    </xf>
    <xf numFmtId="37" fontId="20" fillId="0" borderId="21" xfId="1" applyFont="1" applyBorder="1" applyAlignment="1" applyProtection="1">
      <alignment vertical="center"/>
    </xf>
    <xf numFmtId="179" fontId="20" fillId="0" borderId="20" xfId="1" applyNumberFormat="1" applyFont="1" applyBorder="1" applyAlignment="1" applyProtection="1">
      <alignment vertical="center"/>
    </xf>
    <xf numFmtId="0" fontId="13" fillId="0" borderId="21"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3" xfId="1" applyNumberFormat="1" applyFont="1" applyBorder="1" applyAlignment="1" applyProtection="1">
      <alignment vertical="center"/>
    </xf>
    <xf numFmtId="179" fontId="13" fillId="0" borderId="19" xfId="1" applyNumberFormat="1" applyFont="1" applyBorder="1" applyAlignment="1" applyProtection="1">
      <alignment vertical="center" shrinkToFit="1"/>
    </xf>
    <xf numFmtId="176" fontId="13" fillId="0" borderId="24" xfId="1" applyNumberFormat="1" applyFont="1" applyBorder="1" applyAlignment="1" applyProtection="1">
      <alignment vertical="center"/>
    </xf>
    <xf numFmtId="179" fontId="13" fillId="0" borderId="22"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37" fontId="3" fillId="0" borderId="70" xfId="1" applyFont="1" applyBorder="1" applyAlignment="1" applyProtection="1">
      <alignment horizontal="left" vertical="center"/>
      <protection locked="0"/>
    </xf>
    <xf numFmtId="37" fontId="13" fillId="0" borderId="70" xfId="1" applyFont="1" applyBorder="1" applyAlignment="1">
      <alignment vertical="center"/>
    </xf>
    <xf numFmtId="37" fontId="14" fillId="0" borderId="70" xfId="1" applyFont="1" applyBorder="1" applyAlignment="1">
      <alignment vertical="center"/>
    </xf>
    <xf numFmtId="37" fontId="16" fillId="0" borderId="71" xfId="1" applyFont="1" applyBorder="1" applyAlignment="1">
      <alignment vertical="center"/>
    </xf>
    <xf numFmtId="37" fontId="17" fillId="0" borderId="71" xfId="1" applyFont="1" applyBorder="1" applyAlignment="1">
      <alignment horizontal="right" vertical="center"/>
    </xf>
    <xf numFmtId="37" fontId="13" fillId="0" borderId="72" xfId="1" applyFont="1" applyBorder="1" applyAlignment="1" applyProtection="1">
      <alignment vertical="center"/>
    </xf>
    <xf numFmtId="179" fontId="13" fillId="0" borderId="73" xfId="1" applyNumberFormat="1" applyFont="1" applyBorder="1" applyAlignment="1" applyProtection="1">
      <alignment horizontal="right" vertical="center"/>
    </xf>
    <xf numFmtId="176" fontId="13" fillId="0" borderId="74" xfId="1" applyNumberFormat="1" applyFont="1" applyBorder="1" applyAlignment="1" applyProtection="1">
      <alignment vertical="center"/>
    </xf>
    <xf numFmtId="179" fontId="13" fillId="0" borderId="75" xfId="1" applyNumberFormat="1" applyFont="1" applyBorder="1" applyAlignment="1" applyProtection="1">
      <alignment vertical="center" shrinkToFit="1"/>
    </xf>
    <xf numFmtId="37" fontId="13" fillId="0" borderId="76" xfId="1" applyFont="1" applyBorder="1" applyAlignment="1" applyProtection="1">
      <alignment vertical="center"/>
    </xf>
    <xf numFmtId="179" fontId="13" fillId="0" borderId="73" xfId="1" applyNumberFormat="1" applyFont="1" applyBorder="1" applyAlignment="1" applyProtection="1">
      <alignment vertical="center"/>
    </xf>
    <xf numFmtId="179" fontId="13" fillId="0" borderId="75" xfId="1" applyNumberFormat="1" applyFont="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7" xfId="0" applyFont="1" applyFill="1" applyBorder="1" applyAlignment="1">
      <alignment horizontal="center" vertical="center"/>
    </xf>
    <xf numFmtId="182" fontId="22" fillId="0" borderId="77"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0" fontId="22" fillId="0" borderId="86" xfId="0" applyNumberFormat="1" applyFont="1" applyFill="1" applyBorder="1" applyAlignment="1">
      <alignment vertical="center"/>
    </xf>
    <xf numFmtId="179"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90" xfId="0" applyNumberFormat="1" applyFont="1" applyFill="1" applyBorder="1" applyAlignment="1">
      <alignment vertical="center"/>
    </xf>
    <xf numFmtId="0" fontId="22" fillId="0" borderId="91" xfId="0" applyFont="1" applyFill="1" applyBorder="1" applyAlignment="1">
      <alignment horizontal="center" vertical="center"/>
    </xf>
    <xf numFmtId="182" fontId="22" fillId="0" borderId="92" xfId="0" applyNumberFormat="1" applyFont="1" applyFill="1" applyBorder="1" applyAlignment="1">
      <alignment vertical="center"/>
    </xf>
    <xf numFmtId="182" fontId="22" fillId="0" borderId="93" xfId="0" applyNumberFormat="1" applyFont="1" applyFill="1" applyBorder="1" applyAlignment="1">
      <alignment vertical="center"/>
    </xf>
    <xf numFmtId="183" fontId="22" fillId="0" borderId="94" xfId="0" applyNumberFormat="1" applyFont="1" applyFill="1" applyBorder="1" applyAlignment="1">
      <alignment vertical="center"/>
    </xf>
    <xf numFmtId="183" fontId="22" fillId="0" borderId="90" xfId="0" applyNumberFormat="1" applyFont="1" applyFill="1" applyBorder="1" applyAlignment="1">
      <alignment horizontal="righ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182" fontId="22" fillId="0" borderId="97" xfId="0" applyNumberFormat="1" applyFont="1" applyFill="1" applyBorder="1" applyAlignment="1">
      <alignment vertical="center"/>
    </xf>
    <xf numFmtId="183" fontId="22" fillId="0" borderId="98" xfId="0" applyNumberFormat="1" applyFont="1" applyFill="1" applyBorder="1" applyAlignment="1">
      <alignment vertical="center"/>
    </xf>
    <xf numFmtId="182" fontId="22" fillId="0" borderId="89" xfId="0" applyNumberFormat="1" applyFont="1" applyFill="1" applyBorder="1" applyAlignment="1">
      <alignment horizontal="right" vertical="center"/>
    </xf>
    <xf numFmtId="0" fontId="22" fillId="0" borderId="99" xfId="0" applyFont="1" applyFill="1" applyBorder="1" applyAlignment="1">
      <alignment horizontal="center" vertical="center"/>
    </xf>
    <xf numFmtId="182" fontId="22" fillId="0" borderId="81" xfId="0" applyNumberFormat="1" applyFont="1" applyFill="1" applyBorder="1" applyAlignment="1">
      <alignment vertical="center"/>
    </xf>
    <xf numFmtId="183" fontId="22" fillId="0" borderId="100" xfId="0" applyNumberFormat="1" applyFont="1" applyFill="1" applyBorder="1" applyAlignment="1">
      <alignment vertical="center"/>
    </xf>
    <xf numFmtId="0" fontId="22" fillId="3" borderId="88" xfId="0" applyFont="1" applyFill="1" applyBorder="1" applyAlignment="1">
      <alignment horizontal="center" vertical="center"/>
    </xf>
    <xf numFmtId="0" fontId="22" fillId="0" borderId="0" xfId="0" applyFont="1"/>
    <xf numFmtId="0" fontId="22" fillId="0" borderId="101" xfId="0" applyFont="1" applyFill="1" applyBorder="1" applyAlignment="1">
      <alignment horizontal="center" vertical="center"/>
    </xf>
    <xf numFmtId="182" fontId="22" fillId="0" borderId="102" xfId="0" applyNumberFormat="1" applyFont="1" applyFill="1" applyBorder="1" applyAlignment="1">
      <alignment vertical="center"/>
    </xf>
    <xf numFmtId="0" fontId="22" fillId="0" borderId="103" xfId="0" applyFont="1" applyFill="1" applyBorder="1" applyAlignment="1">
      <alignment horizontal="center" vertical="center"/>
    </xf>
    <xf numFmtId="182" fontId="22" fillId="0" borderId="104" xfId="0" applyNumberFormat="1" applyFont="1" applyFill="1" applyBorder="1" applyAlignment="1">
      <alignment vertical="center"/>
    </xf>
    <xf numFmtId="182" fontId="22" fillId="0" borderId="105" xfId="0" applyNumberFormat="1" applyFont="1" applyFill="1" applyBorder="1" applyAlignment="1">
      <alignment vertical="center"/>
    </xf>
    <xf numFmtId="177" fontId="9" fillId="0" borderId="25" xfId="2" applyNumberFormat="1" applyFont="1" applyFill="1" applyBorder="1" applyAlignment="1" applyProtection="1">
      <alignment horizontal="right" vertical="center"/>
    </xf>
    <xf numFmtId="177" fontId="9" fillId="0" borderId="26"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vertical="center"/>
    </xf>
    <xf numFmtId="177" fontId="9" fillId="0" borderId="28" xfId="2" applyNumberFormat="1" applyFont="1" applyFill="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1" xfId="2" applyNumberFormat="1" applyFont="1" applyFill="1" applyBorder="1" applyAlignment="1" applyProtection="1">
      <alignment vertical="center"/>
    </xf>
    <xf numFmtId="177" fontId="9" fillId="0" borderId="32"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4" xfId="2" applyNumberFormat="1" applyFont="1" applyBorder="1" applyAlignment="1" applyProtection="1">
      <alignment vertical="center"/>
    </xf>
    <xf numFmtId="177" fontId="9" fillId="0" borderId="45" xfId="2" applyNumberFormat="1" applyFont="1" applyBorder="1" applyAlignment="1" applyProtection="1">
      <alignment vertical="center"/>
    </xf>
    <xf numFmtId="177" fontId="9" fillId="0" borderId="47"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3" xfId="2" applyFont="1" applyFill="1" applyBorder="1" applyAlignment="1" applyProtection="1">
      <alignment horizontal="center" vertical="center"/>
    </xf>
    <xf numFmtId="37" fontId="9" fillId="0" borderId="34" xfId="2" applyFont="1" applyFill="1" applyBorder="1" applyAlignment="1" applyProtection="1">
      <alignment horizontal="center" vertical="center"/>
    </xf>
    <xf numFmtId="37" fontId="21" fillId="0" borderId="35" xfId="2" applyFont="1" applyFill="1" applyBorder="1" applyAlignment="1" applyProtection="1">
      <alignment horizontal="center" vertical="center"/>
    </xf>
    <xf numFmtId="37" fontId="21" fillId="0" borderId="34" xfId="2" applyFont="1" applyFill="1" applyBorder="1" applyAlignment="1" applyProtection="1">
      <alignment horizontal="center" vertical="center"/>
    </xf>
    <xf numFmtId="177" fontId="9" fillId="0" borderId="2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21" fillId="0" borderId="37" xfId="2" applyNumberFormat="1" applyFont="1" applyFill="1" applyBorder="1" applyAlignment="1" applyProtection="1">
      <alignment horizontal="right" vertical="center"/>
    </xf>
    <xf numFmtId="177" fontId="21" fillId="0" borderId="32"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5" xfId="2" applyFont="1" applyBorder="1" applyAlignment="1" applyProtection="1">
      <alignment horizontal="center" vertical="center"/>
    </xf>
    <xf numFmtId="37" fontId="9" fillId="0" borderId="38" xfId="2" applyFont="1" applyBorder="1" applyAlignment="1" applyProtection="1">
      <alignment horizontal="center" vertical="center"/>
    </xf>
    <xf numFmtId="37" fontId="5" fillId="0" borderId="0" xfId="2" applyFont="1" applyBorder="1" applyAlignment="1" applyProtection="1"/>
    <xf numFmtId="37" fontId="9" fillId="0" borderId="27" xfId="2" applyFont="1" applyBorder="1" applyAlignment="1" applyProtection="1">
      <alignment vertical="center"/>
    </xf>
    <xf numFmtId="37" fontId="9" fillId="0" borderId="28" xfId="2" applyFont="1" applyBorder="1" applyAlignment="1" applyProtection="1">
      <alignment vertical="center"/>
    </xf>
    <xf numFmtId="37" fontId="9" fillId="0" borderId="39" xfId="2" applyFont="1" applyBorder="1" applyAlignment="1" applyProtection="1">
      <alignment horizontal="center" vertical="center" textRotation="255"/>
    </xf>
    <xf numFmtId="37" fontId="9" fillId="0" borderId="40" xfId="2" applyFont="1" applyBorder="1" applyAlignment="1" applyProtection="1">
      <alignment horizontal="center" vertical="center" textRotation="255"/>
    </xf>
    <xf numFmtId="37" fontId="9" fillId="0" borderId="41" xfId="2" applyFont="1" applyBorder="1" applyAlignment="1" applyProtection="1">
      <alignment horizontal="center" vertical="center" textRotation="255"/>
    </xf>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2" xfId="2" applyFont="1" applyBorder="1" applyAlignment="1" applyProtection="1">
      <alignment vertical="center"/>
    </xf>
    <xf numFmtId="37" fontId="9" fillId="0" borderId="43" xfId="2" applyFont="1" applyBorder="1" applyAlignment="1" applyProtection="1">
      <alignment vertical="center"/>
    </xf>
    <xf numFmtId="37" fontId="9" fillId="0" borderId="25" xfId="2" applyFont="1" applyBorder="1" applyAlignment="1" applyProtection="1">
      <alignment vertical="center"/>
    </xf>
    <xf numFmtId="37" fontId="9" fillId="0" borderId="26" xfId="2" applyFont="1" applyBorder="1" applyAlignment="1" applyProtection="1">
      <alignment vertical="center"/>
    </xf>
    <xf numFmtId="177" fontId="9" fillId="0" borderId="48"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42"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43"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27" xfId="2" applyNumberFormat="1" applyFont="1" applyBorder="1" applyAlignment="1" applyProtection="1">
      <alignment vertical="center"/>
    </xf>
    <xf numFmtId="177" fontId="9" fillId="0" borderId="28"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2" xfId="2" applyNumberFormat="1" applyFont="1" applyBorder="1" applyAlignment="1" applyProtection="1">
      <alignment horizontal="right" vertical="center"/>
    </xf>
    <xf numFmtId="177" fontId="9" fillId="0" borderId="51"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4"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35"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33"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5" xfId="2" applyFont="1" applyBorder="1" applyAlignment="1" applyProtection="1">
      <alignment horizontal="center" vertical="center" textRotation="255"/>
    </xf>
    <xf numFmtId="37" fontId="9" fillId="0" borderId="56" xfId="2" applyFont="1" applyBorder="1" applyAlignment="1" applyProtection="1">
      <alignment horizontal="center" vertical="center" textRotation="255"/>
    </xf>
    <xf numFmtId="177" fontId="21" fillId="0" borderId="46" xfId="2" applyNumberFormat="1" applyFont="1" applyFill="1" applyBorder="1" applyAlignment="1" applyProtection="1">
      <alignment horizontal="right" vertical="center"/>
    </xf>
    <xf numFmtId="177" fontId="21" fillId="0" borderId="47"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21" fillId="0" borderId="48" xfId="2" applyNumberFormat="1" applyFont="1" applyFill="1" applyBorder="1" applyAlignment="1" applyProtection="1">
      <alignment horizontal="right" vertical="center"/>
    </xf>
    <xf numFmtId="177" fontId="21" fillId="0" borderId="36" xfId="2" applyNumberFormat="1" applyFont="1" applyFill="1" applyBorder="1" applyAlignment="1" applyProtection="1">
      <alignment horizontal="right" vertical="center"/>
    </xf>
    <xf numFmtId="177" fontId="21" fillId="0" borderId="35" xfId="2" applyNumberFormat="1" applyFont="1" applyFill="1" applyBorder="1" applyAlignment="1" applyProtection="1">
      <alignment vertical="center"/>
    </xf>
    <xf numFmtId="177" fontId="21" fillId="0" borderId="34" xfId="2" applyNumberFormat="1" applyFont="1" applyFill="1" applyBorder="1" applyAlignment="1" applyProtection="1">
      <alignment vertical="center"/>
    </xf>
    <xf numFmtId="37" fontId="9" fillId="0" borderId="57" xfId="2" applyFont="1" applyBorder="1" applyAlignment="1" applyProtection="1">
      <alignment horizontal="center" vertical="center"/>
    </xf>
    <xf numFmtId="37" fontId="9" fillId="0" borderId="34" xfId="2" applyFont="1" applyBorder="1" applyAlignment="1" applyProtection="1">
      <alignment horizontal="center" vertical="center"/>
    </xf>
    <xf numFmtId="37" fontId="9" fillId="0" borderId="33" xfId="2" applyFont="1" applyBorder="1" applyAlignment="1" applyProtection="1">
      <alignment horizontal="center" vertical="center"/>
    </xf>
    <xf numFmtId="177" fontId="9" fillId="0" borderId="49" xfId="2" applyNumberFormat="1" applyFont="1" applyFill="1" applyBorder="1" applyAlignment="1" applyProtection="1">
      <alignment vertical="center"/>
    </xf>
    <xf numFmtId="37" fontId="9" fillId="0" borderId="58" xfId="2" applyFont="1" applyBorder="1" applyAlignment="1" applyProtection="1">
      <alignment vertical="center"/>
    </xf>
    <xf numFmtId="37" fontId="9" fillId="0" borderId="35" xfId="2" applyFont="1" applyBorder="1" applyAlignment="1" applyProtection="1">
      <alignment vertical="center"/>
    </xf>
    <xf numFmtId="37" fontId="9" fillId="0" borderId="57" xfId="2" applyFont="1" applyBorder="1" applyAlignment="1" applyProtection="1">
      <alignment vertical="center"/>
    </xf>
    <xf numFmtId="37" fontId="9" fillId="0" borderId="38" xfId="2" applyFont="1" applyBorder="1" applyAlignment="1" applyProtection="1">
      <alignment vertical="center"/>
    </xf>
    <xf numFmtId="37" fontId="9" fillId="0" borderId="52" xfId="2" applyFont="1" applyBorder="1" applyAlignment="1" applyProtection="1">
      <alignment vertical="center"/>
    </xf>
    <xf numFmtId="37" fontId="9" fillId="0" borderId="53"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5" xfId="2" applyFont="1" applyBorder="1" applyAlignment="1" applyProtection="1">
      <alignment horizontal="center" vertical="center" textRotation="255"/>
    </xf>
    <xf numFmtId="37" fontId="10" fillId="0" borderId="56" xfId="2" applyFont="1" applyBorder="1" applyAlignment="1" applyProtection="1">
      <alignment horizontal="center" vertical="center" textRotation="255"/>
    </xf>
    <xf numFmtId="37" fontId="9" fillId="0" borderId="59" xfId="2" applyFont="1" applyBorder="1" applyAlignment="1" applyProtection="1">
      <alignment vertical="center"/>
    </xf>
    <xf numFmtId="37" fontId="9" fillId="0" borderId="60" xfId="2" applyFont="1" applyBorder="1" applyAlignment="1" applyProtection="1">
      <alignment horizontal="center" vertical="center" textRotation="255"/>
    </xf>
    <xf numFmtId="37" fontId="9" fillId="0" borderId="61" xfId="2" applyFont="1" applyBorder="1" applyAlignment="1" applyProtection="1">
      <alignment vertical="center"/>
    </xf>
    <xf numFmtId="182" fontId="22" fillId="0" borderId="77" xfId="0" applyNumberFormat="1" applyFont="1" applyFill="1" applyBorder="1" applyAlignment="1">
      <alignment horizontal="right" vertical="center"/>
    </xf>
    <xf numFmtId="0" fontId="22" fillId="0" borderId="82" xfId="0" applyFont="1" applyFill="1" applyBorder="1" applyAlignment="1">
      <alignment horizontal="center" vertical="center"/>
    </xf>
    <xf numFmtId="0" fontId="22" fillId="0" borderId="83" xfId="0" applyFont="1" applyFill="1" applyBorder="1" applyAlignment="1">
      <alignment horizontal="center" vertical="center"/>
    </xf>
    <xf numFmtId="37" fontId="19" fillId="0" borderId="62" xfId="1" applyFont="1" applyBorder="1" applyAlignment="1" applyProtection="1">
      <alignment horizontal="center" vertical="center"/>
    </xf>
    <xf numFmtId="37" fontId="19" fillId="0" borderId="63"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182" fontId="22" fillId="3" borderId="107" xfId="0" applyNumberFormat="1" applyFont="1" applyFill="1" applyBorder="1" applyAlignment="1">
      <alignment vertical="center"/>
    </xf>
    <xf numFmtId="182" fontId="22" fillId="0" borderId="108" xfId="0" applyNumberFormat="1" applyFont="1" applyFill="1" applyBorder="1" applyAlignment="1">
      <alignment vertical="center"/>
    </xf>
    <xf numFmtId="183" fontId="22" fillId="0" borderId="106" xfId="0" applyNumberFormat="1" applyFont="1" applyFill="1" applyBorder="1" applyAlignment="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7716"/>
          <a:ext cx="2085975" cy="2125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366" y="2453985"/>
          <a:ext cx="1772581" cy="124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296141</xdr:rowOff>
    </xdr:from>
    <xdr:to>
      <xdr:col>3</xdr:col>
      <xdr:colOff>314325</xdr:colOff>
      <xdr:row>9</xdr:row>
      <xdr:rowOff>2598</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58191"/>
          <a:ext cx="1933575" cy="210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66" y="2434935"/>
          <a:ext cx="1721781" cy="123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2;&#20154;&#21475;&#12539;&#19990;&#24111;&#25968;&#65288;&#34920;&#32025;&#65289;/210701/&#9312;&#24231;&#38291;&#24066;&#12398;&#20154;&#21475;210701&#30906;&#2257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0701/&#9314;&#30476;&#20154;&#21475;210701&#36895;&#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13">
          <cell r="C13">
            <v>65872</v>
          </cell>
        </row>
        <row r="14">
          <cell r="C14">
            <v>66387</v>
          </cell>
        </row>
        <row r="18">
          <cell r="C18">
            <v>60650</v>
          </cell>
        </row>
      </sheetData>
      <sheetData sheetId="2">
        <row r="80">
          <cell r="F80">
            <v>141</v>
          </cell>
          <cell r="G80">
            <v>139</v>
          </cell>
        </row>
        <row r="81">
          <cell r="F81">
            <v>116</v>
          </cell>
          <cell r="G81">
            <v>85</v>
          </cell>
        </row>
        <row r="82">
          <cell r="F82">
            <v>11</v>
          </cell>
          <cell r="G82">
            <v>12</v>
          </cell>
        </row>
        <row r="83">
          <cell r="F83" t="str">
            <v xml:space="preserve">        </v>
          </cell>
          <cell r="G83" t="str">
            <v xml:space="preserve">        </v>
          </cell>
        </row>
        <row r="84">
          <cell r="F84">
            <v>1</v>
          </cell>
          <cell r="G84">
            <v>4</v>
          </cell>
        </row>
        <row r="85">
          <cell r="F85">
            <v>1</v>
          </cell>
          <cell r="G85">
            <v>1</v>
          </cell>
        </row>
        <row r="88">
          <cell r="F88">
            <v>129</v>
          </cell>
          <cell r="G88">
            <v>114</v>
          </cell>
        </row>
        <row r="89">
          <cell r="F89">
            <v>78</v>
          </cell>
          <cell r="G89">
            <v>58</v>
          </cell>
        </row>
        <row r="90">
          <cell r="F90">
            <v>9</v>
          </cell>
          <cell r="G90">
            <v>10</v>
          </cell>
        </row>
        <row r="91">
          <cell r="F91">
            <v>3</v>
          </cell>
          <cell r="G91">
            <v>3</v>
          </cell>
        </row>
        <row r="92">
          <cell r="F92" t="str">
            <v xml:space="preserve">        </v>
          </cell>
          <cell r="G92" t="str">
            <v xml:space="preserve">        </v>
          </cell>
        </row>
        <row r="96">
          <cell r="F96">
            <v>32</v>
          </cell>
          <cell r="G96">
            <v>39</v>
          </cell>
        </row>
        <row r="97">
          <cell r="F97">
            <v>56</v>
          </cell>
          <cell r="G97">
            <v>35</v>
          </cell>
        </row>
        <row r="103">
          <cell r="E103">
            <v>359</v>
          </cell>
        </row>
        <row r="104">
          <cell r="E104">
            <v>273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令和３年６月１日現在</v>
          </cell>
        </row>
        <row r="7">
          <cell r="E7">
            <v>4259532</v>
          </cell>
          <cell r="F7">
            <v>9246429</v>
          </cell>
          <cell r="I7">
            <v>-195</v>
          </cell>
        </row>
        <row r="8">
          <cell r="E8">
            <v>4137997</v>
          </cell>
          <cell r="F8">
            <v>8958289</v>
          </cell>
          <cell r="I8">
            <v>-94</v>
          </cell>
        </row>
        <row r="9">
          <cell r="E9">
            <v>121535</v>
          </cell>
          <cell r="F9">
            <v>288140</v>
          </cell>
          <cell r="I9">
            <v>-101</v>
          </cell>
        </row>
        <row r="11">
          <cell r="E11">
            <v>1768021</v>
          </cell>
          <cell r="F11">
            <v>3779890</v>
          </cell>
          <cell r="I11">
            <v>-383</v>
          </cell>
        </row>
        <row r="12">
          <cell r="E12">
            <v>146377</v>
          </cell>
          <cell r="F12">
            <v>297176</v>
          </cell>
          <cell r="I12">
            <v>-139</v>
          </cell>
        </row>
        <row r="13">
          <cell r="E13">
            <v>130838</v>
          </cell>
          <cell r="F13">
            <v>247827</v>
          </cell>
          <cell r="I13">
            <v>-132</v>
          </cell>
        </row>
        <row r="14">
          <cell r="E14">
            <v>57193</v>
          </cell>
          <cell r="F14">
            <v>104853</v>
          </cell>
          <cell r="I14">
            <v>-42</v>
          </cell>
        </row>
        <row r="15">
          <cell r="E15">
            <v>85769</v>
          </cell>
          <cell r="F15">
            <v>151235</v>
          </cell>
          <cell r="I15">
            <v>-51</v>
          </cell>
        </row>
        <row r="16">
          <cell r="E16">
            <v>104675</v>
          </cell>
          <cell r="F16">
            <v>198063</v>
          </cell>
          <cell r="I16">
            <v>-46</v>
          </cell>
        </row>
        <row r="17">
          <cell r="E17">
            <v>96267</v>
          </cell>
          <cell r="F17">
            <v>215222</v>
          </cell>
          <cell r="I17">
            <v>96</v>
          </cell>
        </row>
        <row r="18">
          <cell r="E18">
            <v>99879</v>
          </cell>
          <cell r="F18">
            <v>207569</v>
          </cell>
          <cell r="I18">
            <v>-73</v>
          </cell>
        </row>
        <row r="19">
          <cell r="E19">
            <v>107426</v>
          </cell>
          <cell r="F19">
            <v>244200</v>
          </cell>
          <cell r="I19">
            <v>-115</v>
          </cell>
        </row>
        <row r="20">
          <cell r="E20">
            <v>79282</v>
          </cell>
          <cell r="F20">
            <v>166531</v>
          </cell>
          <cell r="I20">
            <v>40</v>
          </cell>
        </row>
        <row r="21">
          <cell r="E21">
            <v>90206</v>
          </cell>
          <cell r="F21">
            <v>198225</v>
          </cell>
          <cell r="I21">
            <v>-182</v>
          </cell>
        </row>
        <row r="22">
          <cell r="E22">
            <v>177091</v>
          </cell>
          <cell r="F22">
            <v>360143</v>
          </cell>
          <cell r="I22">
            <v>90</v>
          </cell>
        </row>
        <row r="23">
          <cell r="E23">
            <v>80104</v>
          </cell>
          <cell r="F23">
            <v>183493</v>
          </cell>
          <cell r="I23">
            <v>47</v>
          </cell>
        </row>
        <row r="24">
          <cell r="E24">
            <v>134661</v>
          </cell>
          <cell r="F24">
            <v>311176</v>
          </cell>
          <cell r="I24">
            <v>-27</v>
          </cell>
        </row>
        <row r="25">
          <cell r="E25">
            <v>85702</v>
          </cell>
          <cell r="F25">
            <v>214665</v>
          </cell>
          <cell r="I25">
            <v>280</v>
          </cell>
        </row>
        <row r="26">
          <cell r="E26">
            <v>123264</v>
          </cell>
          <cell r="F26">
            <v>284489</v>
          </cell>
          <cell r="I26">
            <v>16</v>
          </cell>
        </row>
        <row r="27">
          <cell r="E27">
            <v>53396</v>
          </cell>
          <cell r="F27">
            <v>120682</v>
          </cell>
          <cell r="I27">
            <v>-13</v>
          </cell>
        </row>
        <row r="28">
          <cell r="E28">
            <v>63233</v>
          </cell>
          <cell r="F28">
            <v>152216</v>
          </cell>
          <cell r="I28">
            <v>-48</v>
          </cell>
        </row>
        <row r="29">
          <cell r="E29">
            <v>52658</v>
          </cell>
          <cell r="F29">
            <v>122125</v>
          </cell>
          <cell r="I29">
            <v>-84</v>
          </cell>
        </row>
        <row r="30">
          <cell r="E30">
            <v>755135</v>
          </cell>
          <cell r="F30">
            <v>1542323</v>
          </cell>
          <cell r="I30">
            <v>449</v>
          </cell>
        </row>
        <row r="31">
          <cell r="E31">
            <v>124197</v>
          </cell>
          <cell r="F31">
            <v>232372</v>
          </cell>
          <cell r="I31">
            <v>-203</v>
          </cell>
        </row>
        <row r="32">
          <cell r="E32">
            <v>80360</v>
          </cell>
          <cell r="F32">
            <v>171072</v>
          </cell>
          <cell r="I32">
            <v>110</v>
          </cell>
        </row>
        <row r="33">
          <cell r="E33">
            <v>136463</v>
          </cell>
          <cell r="F33">
            <v>265061</v>
          </cell>
          <cell r="I33">
            <v>121</v>
          </cell>
        </row>
        <row r="34">
          <cell r="E34">
            <v>114898</v>
          </cell>
          <cell r="F34">
            <v>234863</v>
          </cell>
          <cell r="I34">
            <v>107</v>
          </cell>
        </row>
        <row r="35">
          <cell r="E35">
            <v>103469</v>
          </cell>
          <cell r="F35">
            <v>234308</v>
          </cell>
          <cell r="I35">
            <v>145</v>
          </cell>
        </row>
        <row r="36">
          <cell r="E36">
            <v>115376</v>
          </cell>
          <cell r="F36">
            <v>223251</v>
          </cell>
          <cell r="I36">
            <v>145</v>
          </cell>
        </row>
        <row r="37">
          <cell r="E37">
            <v>80372</v>
          </cell>
          <cell r="F37">
            <v>181396</v>
          </cell>
          <cell r="I37">
            <v>24</v>
          </cell>
        </row>
        <row r="38">
          <cell r="E38">
            <v>335701</v>
          </cell>
          <cell r="F38">
            <v>725785</v>
          </cell>
          <cell r="I38">
            <v>89</v>
          </cell>
        </row>
        <row r="39">
          <cell r="E39">
            <v>75628</v>
          </cell>
          <cell r="F39">
            <v>169907</v>
          </cell>
          <cell r="I39">
            <v>-48</v>
          </cell>
        </row>
        <row r="40">
          <cell r="E40">
            <v>125869</v>
          </cell>
          <cell r="F40">
            <v>273717</v>
          </cell>
          <cell r="I40">
            <v>24</v>
          </cell>
        </row>
        <row r="41">
          <cell r="E41">
            <v>134204</v>
          </cell>
          <cell r="F41">
            <v>282161</v>
          </cell>
          <cell r="I41">
            <v>113</v>
          </cell>
        </row>
        <row r="42">
          <cell r="E42">
            <v>165402</v>
          </cell>
          <cell r="F42">
            <v>387467</v>
          </cell>
          <cell r="I42">
            <v>-378</v>
          </cell>
        </row>
        <row r="43">
          <cell r="E43">
            <v>112827</v>
          </cell>
          <cell r="F43">
            <v>258237</v>
          </cell>
          <cell r="I43">
            <v>-67</v>
          </cell>
        </row>
        <row r="44">
          <cell r="E44">
            <v>76274</v>
          </cell>
          <cell r="F44">
            <v>172792</v>
          </cell>
          <cell r="I44">
            <v>-88</v>
          </cell>
        </row>
        <row r="45">
          <cell r="E45">
            <v>196194</v>
          </cell>
          <cell r="F45">
            <v>440051</v>
          </cell>
          <cell r="I45">
            <v>235</v>
          </cell>
        </row>
        <row r="46">
          <cell r="E46">
            <v>82469</v>
          </cell>
          <cell r="F46">
            <v>188454</v>
          </cell>
          <cell r="I46">
            <v>-87</v>
          </cell>
        </row>
        <row r="47">
          <cell r="E47">
            <v>103478</v>
          </cell>
          <cell r="F47">
            <v>242896</v>
          </cell>
          <cell r="I47">
            <v>140</v>
          </cell>
        </row>
        <row r="48">
          <cell r="E48">
            <v>25077</v>
          </cell>
          <cell r="F48">
            <v>56983</v>
          </cell>
          <cell r="I48">
            <v>-20</v>
          </cell>
        </row>
        <row r="49">
          <cell r="E49">
            <v>17213</v>
          </cell>
          <cell r="F49">
            <v>41687</v>
          </cell>
          <cell r="I49">
            <v>-112</v>
          </cell>
        </row>
        <row r="50">
          <cell r="E50">
            <v>70699</v>
          </cell>
          <cell r="F50">
            <v>162123</v>
          </cell>
          <cell r="I50">
            <v>32</v>
          </cell>
        </row>
        <row r="51">
          <cell r="E51">
            <v>101293</v>
          </cell>
          <cell r="F51">
            <v>223964</v>
          </cell>
          <cell r="I51">
            <v>20</v>
          </cell>
        </row>
        <row r="52">
          <cell r="E52">
            <v>111990</v>
          </cell>
          <cell r="F52">
            <v>240811</v>
          </cell>
          <cell r="I52">
            <v>130</v>
          </cell>
        </row>
        <row r="53">
          <cell r="E53">
            <v>45507</v>
          </cell>
          <cell r="F53">
            <v>101421</v>
          </cell>
          <cell r="I53">
            <v>-41</v>
          </cell>
        </row>
        <row r="54">
          <cell r="E54">
            <v>59043</v>
          </cell>
          <cell r="F54">
            <v>137313</v>
          </cell>
          <cell r="I54">
            <v>17</v>
          </cell>
        </row>
        <row r="55">
          <cell r="E55">
            <v>60499</v>
          </cell>
          <cell r="F55">
            <v>132114</v>
          </cell>
          <cell r="I55">
            <v>-13</v>
          </cell>
        </row>
        <row r="56">
          <cell r="E56">
            <v>16334</v>
          </cell>
          <cell r="F56">
            <v>40546</v>
          </cell>
          <cell r="I56">
            <v>-5</v>
          </cell>
        </row>
        <row r="57">
          <cell r="E57">
            <v>34841</v>
          </cell>
          <cell r="F57">
            <v>83432</v>
          </cell>
          <cell r="I57">
            <v>-12</v>
          </cell>
        </row>
        <row r="58">
          <cell r="E58">
            <v>13098</v>
          </cell>
          <cell r="F58">
            <v>31704</v>
          </cell>
          <cell r="I58">
            <v>-1</v>
          </cell>
        </row>
        <row r="59">
          <cell r="E59">
            <v>20057</v>
          </cell>
          <cell r="F59">
            <v>48503</v>
          </cell>
          <cell r="I59">
            <v>-18</v>
          </cell>
        </row>
        <row r="60">
          <cell r="E60">
            <v>24387</v>
          </cell>
          <cell r="F60">
            <v>59086</v>
          </cell>
          <cell r="I60">
            <v>-4</v>
          </cell>
        </row>
        <row r="61">
          <cell r="E61">
            <v>12784</v>
          </cell>
          <cell r="F61">
            <v>31649</v>
          </cell>
          <cell r="I61">
            <v>-12</v>
          </cell>
        </row>
        <row r="62">
          <cell r="E62">
            <v>11603</v>
          </cell>
          <cell r="F62">
            <v>27437</v>
          </cell>
          <cell r="I62">
            <v>8</v>
          </cell>
        </row>
        <row r="63">
          <cell r="E63">
            <v>25673</v>
          </cell>
          <cell r="F63">
            <v>65080</v>
          </cell>
          <cell r="I63">
            <v>-44</v>
          </cell>
        </row>
        <row r="64">
          <cell r="E64">
            <v>3403</v>
          </cell>
          <cell r="F64">
            <v>9179</v>
          </cell>
          <cell r="I64">
            <v>-10</v>
          </cell>
        </row>
        <row r="65">
          <cell r="E65">
            <v>6784</v>
          </cell>
          <cell r="F65">
            <v>17140</v>
          </cell>
          <cell r="I65">
            <v>-5</v>
          </cell>
        </row>
        <row r="66">
          <cell r="E66">
            <v>4547</v>
          </cell>
          <cell r="F66">
            <v>10653</v>
          </cell>
          <cell r="I66">
            <v>-24</v>
          </cell>
        </row>
        <row r="67">
          <cell r="E67">
            <v>3919</v>
          </cell>
          <cell r="F67">
            <v>9654</v>
          </cell>
          <cell r="I67">
            <v>-9</v>
          </cell>
        </row>
        <row r="68">
          <cell r="E68">
            <v>7020</v>
          </cell>
          <cell r="F68">
            <v>18454</v>
          </cell>
          <cell r="I68">
            <v>4</v>
          </cell>
        </row>
        <row r="69">
          <cell r="E69">
            <v>20172</v>
          </cell>
          <cell r="F69">
            <v>41177</v>
          </cell>
          <cell r="I69">
            <v>-16</v>
          </cell>
        </row>
        <row r="70">
          <cell r="E70">
            <v>6471</v>
          </cell>
          <cell r="F70">
            <v>11317</v>
          </cell>
          <cell r="I70">
            <v>26</v>
          </cell>
        </row>
        <row r="71">
          <cell r="E71">
            <v>2948</v>
          </cell>
          <cell r="F71">
            <v>6639</v>
          </cell>
          <cell r="I71">
            <v>-17</v>
          </cell>
        </row>
        <row r="72">
          <cell r="E72">
            <v>10753</v>
          </cell>
          <cell r="F72">
            <v>23221</v>
          </cell>
          <cell r="I72">
            <v>-25</v>
          </cell>
        </row>
        <row r="73">
          <cell r="E73">
            <v>18148</v>
          </cell>
          <cell r="F73">
            <v>42590</v>
          </cell>
          <cell r="I73">
            <v>-18</v>
          </cell>
        </row>
        <row r="74">
          <cell r="E74">
            <v>17031</v>
          </cell>
          <cell r="F74">
            <v>39578</v>
          </cell>
          <cell r="I74">
            <v>-22</v>
          </cell>
        </row>
        <row r="75">
          <cell r="E75">
            <v>1117</v>
          </cell>
          <cell r="F75">
            <v>3012</v>
          </cell>
          <cell r="I75">
            <v>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39"/>
  <sheetViews>
    <sheetView tabSelected="1" defaultGridColor="0" colorId="44" zoomScale="70" zoomScaleNormal="70" workbookViewId="0"/>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2" t="s">
        <v>12</v>
      </c>
      <c r="C1" s="142"/>
      <c r="D1" s="142"/>
      <c r="E1" s="142"/>
      <c r="F1" s="142"/>
      <c r="G1" s="2" t="s">
        <v>177</v>
      </c>
      <c r="H1" s="3"/>
      <c r="I1" s="1"/>
      <c r="J1" s="1"/>
    </row>
    <row r="2" spans="1:13" ht="30.75" customHeight="1">
      <c r="A2" s="1"/>
      <c r="B2" s="142"/>
      <c r="C2" s="142"/>
      <c r="D2" s="142"/>
      <c r="E2" s="142"/>
      <c r="F2" s="142"/>
      <c r="G2" s="151" t="s">
        <v>13</v>
      </c>
      <c r="H2" s="151"/>
      <c r="I2" s="151"/>
      <c r="J2" s="151"/>
    </row>
    <row r="3" spans="1:13" ht="30.75" customHeight="1">
      <c r="A3" s="1"/>
      <c r="B3" s="1"/>
      <c r="C3" s="19" t="s">
        <v>122</v>
      </c>
      <c r="D3" s="5"/>
      <c r="E3" s="5"/>
      <c r="F3" s="5"/>
      <c r="G3" s="2" t="s">
        <v>28</v>
      </c>
      <c r="H3" s="1"/>
      <c r="I3" s="1"/>
      <c r="J3" s="2"/>
    </row>
    <row r="4" spans="1:13" ht="36.75" customHeight="1">
      <c r="A4" s="152"/>
      <c r="B4" s="152"/>
      <c r="C4" s="152"/>
      <c r="D4" s="152"/>
      <c r="E4" s="152"/>
      <c r="F4" s="152"/>
      <c r="G4" s="152"/>
      <c r="H4" s="152"/>
      <c r="I4" s="155" t="s">
        <v>14</v>
      </c>
      <c r="J4" s="155"/>
    </row>
    <row r="5" spans="1:13" ht="30.75" customHeight="1" thickBot="1">
      <c r="A5" s="1"/>
      <c r="B5" s="1"/>
      <c r="C5" s="1"/>
      <c r="E5" s="6" t="s">
        <v>110</v>
      </c>
      <c r="F5" s="130">
        <f>C12</f>
        <v>132346</v>
      </c>
      <c r="G5" s="130"/>
      <c r="H5" s="7" t="s">
        <v>15</v>
      </c>
      <c r="I5" s="25">
        <f>F5-130765</f>
        <v>1581</v>
      </c>
      <c r="K5" s="6"/>
      <c r="L5" s="44"/>
      <c r="M5" s="43"/>
    </row>
    <row r="6" spans="1:13" ht="30.75" customHeight="1" thickBot="1">
      <c r="A6" s="1"/>
      <c r="B6" s="1"/>
      <c r="C6" s="1"/>
      <c r="E6" s="6" t="s">
        <v>104</v>
      </c>
      <c r="F6" s="131">
        <f>C13</f>
        <v>65899</v>
      </c>
      <c r="G6" s="131"/>
      <c r="H6" s="8" t="s">
        <v>15</v>
      </c>
      <c r="I6" s="25">
        <f>F6-65147</f>
        <v>752</v>
      </c>
      <c r="K6" s="6"/>
      <c r="L6" s="44"/>
      <c r="M6" s="43"/>
    </row>
    <row r="7" spans="1:13" ht="30.75" customHeight="1" thickBot="1">
      <c r="A7" s="1"/>
      <c r="B7" s="1"/>
      <c r="C7" s="1"/>
      <c r="E7" s="6" t="s">
        <v>111</v>
      </c>
      <c r="F7" s="131">
        <f>C14</f>
        <v>66447</v>
      </c>
      <c r="G7" s="131"/>
      <c r="H7" s="8" t="s">
        <v>15</v>
      </c>
      <c r="I7" s="25">
        <f>F7-65618</f>
        <v>829</v>
      </c>
      <c r="K7" s="6"/>
      <c r="L7" s="44"/>
      <c r="M7" s="43"/>
    </row>
    <row r="8" spans="1:13" ht="30.75" customHeight="1" thickBot="1">
      <c r="A8" s="1"/>
      <c r="B8" s="1"/>
      <c r="C8" s="1"/>
      <c r="E8" s="6" t="s">
        <v>112</v>
      </c>
      <c r="F8" s="131">
        <f>C18</f>
        <v>60736</v>
      </c>
      <c r="G8" s="131"/>
      <c r="H8" s="8" t="s">
        <v>16</v>
      </c>
      <c r="I8" s="25">
        <f>F8-59865</f>
        <v>871</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3" t="s">
        <v>105</v>
      </c>
      <c r="B11" s="154"/>
      <c r="C11" s="145" t="s">
        <v>123</v>
      </c>
      <c r="D11" s="146"/>
      <c r="E11" s="143" t="s">
        <v>121</v>
      </c>
      <c r="F11" s="144"/>
      <c r="G11" s="26" t="s">
        <v>17</v>
      </c>
      <c r="H11" s="27"/>
      <c r="I11" s="28" t="s">
        <v>106</v>
      </c>
      <c r="J11" s="29" t="s">
        <v>107</v>
      </c>
    </row>
    <row r="12" spans="1:13" ht="30.75" customHeight="1">
      <c r="A12" s="189" t="s">
        <v>18</v>
      </c>
      <c r="B12" s="30" t="s">
        <v>1</v>
      </c>
      <c r="C12" s="192">
        <f>C13+C14</f>
        <v>132346</v>
      </c>
      <c r="D12" s="193"/>
      <c r="E12" s="194">
        <f>E13+E14</f>
        <v>132259</v>
      </c>
      <c r="F12" s="195"/>
      <c r="G12" s="31">
        <f>G13+G14</f>
        <v>87</v>
      </c>
      <c r="H12" s="32"/>
      <c r="I12" s="33">
        <f>I13+I14</f>
        <v>582</v>
      </c>
      <c r="J12" s="34">
        <f>J13+J14</f>
        <v>495</v>
      </c>
    </row>
    <row r="13" spans="1:13" ht="30.75" customHeight="1">
      <c r="A13" s="190"/>
      <c r="B13" s="35" t="s">
        <v>2</v>
      </c>
      <c r="C13" s="196">
        <f>E13+G13</f>
        <v>65899</v>
      </c>
      <c r="D13" s="197"/>
      <c r="E13" s="147">
        <f>[1]前月分!C13</f>
        <v>65872</v>
      </c>
      <c r="F13" s="148"/>
      <c r="G13" s="36">
        <f>I13-J13</f>
        <v>27</v>
      </c>
      <c r="H13" s="32"/>
      <c r="I13" s="37">
        <f>G22+G28</f>
        <v>302</v>
      </c>
      <c r="J13" s="38">
        <f>G23+G32</f>
        <v>275</v>
      </c>
    </row>
    <row r="14" spans="1:13" ht="30.75" customHeight="1" thickBot="1">
      <c r="A14" s="191"/>
      <c r="B14" s="39" t="s">
        <v>3</v>
      </c>
      <c r="C14" s="149">
        <f>E14+G14</f>
        <v>66447</v>
      </c>
      <c r="D14" s="150"/>
      <c r="E14" s="132">
        <f>[1]前月分!C14</f>
        <v>66387</v>
      </c>
      <c r="F14" s="133"/>
      <c r="G14" s="40">
        <f>I14-J14</f>
        <v>60</v>
      </c>
      <c r="H14" s="32"/>
      <c r="I14" s="41">
        <f>I22+I28</f>
        <v>280</v>
      </c>
      <c r="J14" s="42">
        <f>I23+I32</f>
        <v>220</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3" t="s">
        <v>105</v>
      </c>
      <c r="B17" s="154"/>
      <c r="C17" s="145" t="s">
        <v>123</v>
      </c>
      <c r="D17" s="146"/>
      <c r="E17" s="143" t="s">
        <v>121</v>
      </c>
      <c r="F17" s="144"/>
      <c r="G17" s="26" t="s">
        <v>17</v>
      </c>
      <c r="H17" s="27"/>
      <c r="I17" s="28" t="s">
        <v>106</v>
      </c>
      <c r="J17" s="29" t="s">
        <v>107</v>
      </c>
    </row>
    <row r="18" spans="1:10" ht="30.75" customHeight="1" thickBot="1">
      <c r="A18" s="153" t="s">
        <v>5</v>
      </c>
      <c r="B18" s="154"/>
      <c r="C18" s="198">
        <f>E18+G18</f>
        <v>60736</v>
      </c>
      <c r="D18" s="199"/>
      <c r="E18" s="134">
        <f>[1]前月分!C18</f>
        <v>60650</v>
      </c>
      <c r="F18" s="135"/>
      <c r="G18" s="20">
        <f>I18-J18</f>
        <v>86</v>
      </c>
      <c r="H18" s="21"/>
      <c r="I18" s="22">
        <f>[1]異動分!E103</f>
        <v>359</v>
      </c>
      <c r="J18" s="23">
        <f>[1]異動分!E104</f>
        <v>273</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3" t="s">
        <v>6</v>
      </c>
      <c r="B21" s="200"/>
      <c r="C21" s="200"/>
      <c r="D21" s="154"/>
      <c r="E21" s="153" t="s">
        <v>1</v>
      </c>
      <c r="F21" s="201"/>
      <c r="G21" s="202" t="s">
        <v>2</v>
      </c>
      <c r="H21" s="201"/>
      <c r="I21" s="202" t="s">
        <v>3</v>
      </c>
      <c r="J21" s="154"/>
    </row>
    <row r="22" spans="1:10" ht="30.75" customHeight="1">
      <c r="A22" s="210" t="s">
        <v>19</v>
      </c>
      <c r="B22" s="161" t="s">
        <v>20</v>
      </c>
      <c r="C22" s="204"/>
      <c r="D22" s="162"/>
      <c r="E22" s="136">
        <f>G22+I22</f>
        <v>71</v>
      </c>
      <c r="F22" s="137"/>
      <c r="G22" s="128">
        <f>[1]異動分!F96</f>
        <v>32</v>
      </c>
      <c r="H22" s="140"/>
      <c r="I22" s="128">
        <f>[1]異動分!G96</f>
        <v>39</v>
      </c>
      <c r="J22" s="129"/>
    </row>
    <row r="23" spans="1:10" ht="30.75" customHeight="1" thickBot="1">
      <c r="A23" s="211"/>
      <c r="B23" s="163" t="s">
        <v>21</v>
      </c>
      <c r="C23" s="215"/>
      <c r="D23" s="164"/>
      <c r="E23" s="138">
        <f>G23+I23</f>
        <v>91</v>
      </c>
      <c r="F23" s="139"/>
      <c r="G23" s="169">
        <f>[1]異動分!F97</f>
        <v>56</v>
      </c>
      <c r="H23" s="170"/>
      <c r="I23" s="169">
        <f>[1]異動分!G97</f>
        <v>35</v>
      </c>
      <c r="J23" s="171"/>
    </row>
    <row r="24" spans="1:10" ht="30.75" customHeight="1" thickTop="1" thickBot="1">
      <c r="A24" s="212"/>
      <c r="B24" s="156" t="s">
        <v>22</v>
      </c>
      <c r="C24" s="213"/>
      <c r="D24" s="157"/>
      <c r="E24" s="182">
        <f>E22-E23</f>
        <v>-20</v>
      </c>
      <c r="F24" s="183"/>
      <c r="G24" s="126">
        <f>G22-G23</f>
        <v>-24</v>
      </c>
      <c r="H24" s="203"/>
      <c r="I24" s="126">
        <f>I22-I23</f>
        <v>4</v>
      </c>
      <c r="J24" s="127"/>
    </row>
    <row r="25" spans="1:10" ht="30.75" customHeight="1">
      <c r="A25" s="210" t="s">
        <v>23</v>
      </c>
      <c r="B25" s="158" t="s">
        <v>117</v>
      </c>
      <c r="C25" s="161" t="s">
        <v>7</v>
      </c>
      <c r="D25" s="162"/>
      <c r="E25" s="136">
        <f>G25+I25</f>
        <v>224</v>
      </c>
      <c r="F25" s="137"/>
      <c r="G25" s="128">
        <f>[1]異動分!F81+[1]異動分!F82</f>
        <v>127</v>
      </c>
      <c r="H25" s="140"/>
      <c r="I25" s="128">
        <f>[1]異動分!G81+[1]異動分!G82</f>
        <v>97</v>
      </c>
      <c r="J25" s="129"/>
    </row>
    <row r="26" spans="1:10" ht="30.75" customHeight="1">
      <c r="A26" s="211"/>
      <c r="B26" s="159"/>
      <c r="C26" s="165" t="s">
        <v>8</v>
      </c>
      <c r="D26" s="166"/>
      <c r="E26" s="167">
        <f>G26+I26</f>
        <v>280</v>
      </c>
      <c r="F26" s="168"/>
      <c r="G26" s="124">
        <f>[1]異動分!F80</f>
        <v>141</v>
      </c>
      <c r="H26" s="141"/>
      <c r="I26" s="124">
        <f>[1]異動分!G80</f>
        <v>139</v>
      </c>
      <c r="J26" s="125"/>
    </row>
    <row r="27" spans="1:10" ht="30.75" customHeight="1" thickBot="1">
      <c r="A27" s="211"/>
      <c r="B27" s="159"/>
      <c r="C27" s="163" t="s">
        <v>9</v>
      </c>
      <c r="D27" s="164"/>
      <c r="E27" s="138">
        <f>G27+I27</f>
        <v>7</v>
      </c>
      <c r="F27" s="139"/>
      <c r="G27" s="169">
        <f>[1]異動分!F83+[1]異動分!F84+[1]異動分!F85</f>
        <v>2</v>
      </c>
      <c r="H27" s="170"/>
      <c r="I27" s="169">
        <f>[1]異動分!G83+[1]異動分!G84+[1]異動分!G85</f>
        <v>5</v>
      </c>
      <c r="J27" s="171"/>
    </row>
    <row r="28" spans="1:10" ht="30.75" customHeight="1" thickTop="1" thickBot="1">
      <c r="A28" s="211"/>
      <c r="B28" s="214"/>
      <c r="C28" s="156" t="s">
        <v>108</v>
      </c>
      <c r="D28" s="157"/>
      <c r="E28" s="182">
        <f>SUM(E25:F27)</f>
        <v>511</v>
      </c>
      <c r="F28" s="183"/>
      <c r="G28" s="172">
        <f>SUM(G25:H27)</f>
        <v>270</v>
      </c>
      <c r="H28" s="174"/>
      <c r="I28" s="172">
        <f>SUM(I25:J27)</f>
        <v>241</v>
      </c>
      <c r="J28" s="173"/>
    </row>
    <row r="29" spans="1:10" ht="30.75" customHeight="1">
      <c r="A29" s="211"/>
      <c r="B29" s="158" t="s">
        <v>118</v>
      </c>
      <c r="C29" s="161" t="s">
        <v>10</v>
      </c>
      <c r="D29" s="162"/>
      <c r="E29" s="136">
        <f>G29+I29</f>
        <v>155</v>
      </c>
      <c r="F29" s="137"/>
      <c r="G29" s="128">
        <f>[1]異動分!F89+[1]異動分!F90</f>
        <v>87</v>
      </c>
      <c r="H29" s="140"/>
      <c r="I29" s="128">
        <f>[1]異動分!G89+[1]異動分!G90</f>
        <v>68</v>
      </c>
      <c r="J29" s="129"/>
    </row>
    <row r="30" spans="1:10" ht="30.75" customHeight="1">
      <c r="A30" s="211"/>
      <c r="B30" s="159"/>
      <c r="C30" s="165" t="s">
        <v>11</v>
      </c>
      <c r="D30" s="166"/>
      <c r="E30" s="167">
        <f>G30+I30</f>
        <v>243</v>
      </c>
      <c r="F30" s="168"/>
      <c r="G30" s="124">
        <f>[1]異動分!F88</f>
        <v>129</v>
      </c>
      <c r="H30" s="141"/>
      <c r="I30" s="124">
        <f>[1]異動分!G88</f>
        <v>114</v>
      </c>
      <c r="J30" s="125"/>
    </row>
    <row r="31" spans="1:10" ht="30.75" customHeight="1" thickBot="1">
      <c r="A31" s="211"/>
      <c r="B31" s="159"/>
      <c r="C31" s="163" t="s">
        <v>9</v>
      </c>
      <c r="D31" s="164"/>
      <c r="E31" s="138">
        <f>G31+I31</f>
        <v>6</v>
      </c>
      <c r="F31" s="139"/>
      <c r="G31" s="169">
        <f>[1]異動分!F91+[1]異動分!F92</f>
        <v>3</v>
      </c>
      <c r="H31" s="170"/>
      <c r="I31" s="169">
        <f>[1]異動分!G91+[1]異動分!G92</f>
        <v>3</v>
      </c>
      <c r="J31" s="171"/>
    </row>
    <row r="32" spans="1:10" ht="30.75" customHeight="1" thickTop="1" thickBot="1">
      <c r="A32" s="211"/>
      <c r="B32" s="160"/>
      <c r="C32" s="208" t="s">
        <v>119</v>
      </c>
      <c r="D32" s="209"/>
      <c r="E32" s="177">
        <f>SUM(E29:F31)</f>
        <v>404</v>
      </c>
      <c r="F32" s="178"/>
      <c r="G32" s="179">
        <f>SUM(G29:H31)</f>
        <v>219</v>
      </c>
      <c r="H32" s="180"/>
      <c r="I32" s="179">
        <f>SUM(I29:J31)</f>
        <v>185</v>
      </c>
      <c r="J32" s="181"/>
    </row>
    <row r="33" spans="1:11" ht="30.75" customHeight="1" thickTop="1" thickBot="1">
      <c r="A33" s="212"/>
      <c r="B33" s="156" t="s">
        <v>24</v>
      </c>
      <c r="C33" s="213"/>
      <c r="D33" s="157"/>
      <c r="E33" s="182">
        <f>E28-E32</f>
        <v>107</v>
      </c>
      <c r="F33" s="183"/>
      <c r="G33" s="175">
        <f>G28-G32</f>
        <v>51</v>
      </c>
      <c r="H33" s="183"/>
      <c r="I33" s="184">
        <f>I28-I32</f>
        <v>56</v>
      </c>
      <c r="J33" s="185"/>
    </row>
    <row r="34" spans="1:11" ht="30.75" customHeight="1" thickTop="1" thickBot="1">
      <c r="A34" s="205" t="s">
        <v>109</v>
      </c>
      <c r="B34" s="206"/>
      <c r="C34" s="206"/>
      <c r="D34" s="207"/>
      <c r="E34" s="186">
        <f>E24+E33</f>
        <v>87</v>
      </c>
      <c r="F34" s="187"/>
      <c r="G34" s="188">
        <f>G24+G33</f>
        <v>27</v>
      </c>
      <c r="H34" s="187"/>
      <c r="I34" s="175">
        <f>I24+I33</f>
        <v>60</v>
      </c>
      <c r="J34" s="176"/>
    </row>
    <row r="35" spans="1:11" ht="30.75" customHeight="1">
      <c r="A35" s="14"/>
      <c r="B35" s="13"/>
      <c r="C35" s="13"/>
      <c r="D35" s="13"/>
      <c r="E35" s="13"/>
      <c r="F35" s="15"/>
      <c r="G35" s="16"/>
      <c r="H35" s="18"/>
      <c r="I35" s="16"/>
      <c r="J35" s="18"/>
    </row>
    <row r="36" spans="1:11" ht="30.75" customHeight="1">
      <c r="A36" s="2" t="s">
        <v>25</v>
      </c>
      <c r="B36" s="1"/>
      <c r="C36" s="1"/>
      <c r="D36" s="1"/>
      <c r="E36" s="1"/>
      <c r="F36" s="17">
        <f>C12/C18</f>
        <v>2.179037144362487</v>
      </c>
      <c r="G36" s="2" t="s">
        <v>15</v>
      </c>
      <c r="H36" s="1"/>
      <c r="I36" s="1"/>
      <c r="J36" s="1"/>
      <c r="K36" s="24"/>
    </row>
    <row r="37" spans="1:11" ht="30.75" customHeight="1">
      <c r="A37" s="2" t="s">
        <v>27</v>
      </c>
      <c r="B37" s="1"/>
      <c r="C37" s="1"/>
      <c r="D37" s="1"/>
      <c r="E37" s="1"/>
      <c r="F37" s="2">
        <f>C12/17.57</f>
        <v>7532.4985771200909</v>
      </c>
      <c r="G37" s="2" t="s">
        <v>26</v>
      </c>
      <c r="H37" s="1"/>
      <c r="I37" s="1"/>
      <c r="J37" s="1"/>
    </row>
    <row r="38" spans="1:11" ht="30.75" customHeight="1">
      <c r="A38" s="70" t="s">
        <v>125</v>
      </c>
      <c r="B38" s="71"/>
      <c r="C38" s="71"/>
      <c r="D38" s="72"/>
      <c r="E38" s="72"/>
      <c r="F38" s="71"/>
      <c r="G38" s="71"/>
      <c r="H38" s="71"/>
      <c r="I38" s="71"/>
      <c r="J38" s="71"/>
    </row>
    <row r="39" spans="1:11" ht="30.65" customHeight="1">
      <c r="A39" s="70" t="s">
        <v>124</v>
      </c>
      <c r="B39" s="71"/>
      <c r="C39" s="71"/>
      <c r="D39" s="71"/>
      <c r="E39" s="71"/>
      <c r="F39" s="71"/>
      <c r="G39" s="71"/>
      <c r="H39" s="71"/>
      <c r="I39" s="71"/>
      <c r="J39" s="71"/>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78740157480314965"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
  <cols>
    <col min="1" max="1" width="24.7265625" style="88" customWidth="1"/>
    <col min="2" max="5" width="11.7265625" style="88" customWidth="1"/>
    <col min="6" max="6" width="2.7265625" style="88" customWidth="1"/>
    <col min="7" max="7" width="9.7265625" style="88" customWidth="1"/>
    <col min="8" max="16384" width="9" style="88"/>
  </cols>
  <sheetData>
    <row r="1" spans="1:7" ht="14">
      <c r="A1" s="85" t="s">
        <v>128</v>
      </c>
      <c r="B1" s="86"/>
      <c r="C1" s="86"/>
      <c r="D1" s="86"/>
      <c r="E1" s="87"/>
      <c r="F1" s="86"/>
      <c r="G1" s="86"/>
    </row>
    <row r="2" spans="1:7" ht="14.5" thickBot="1">
      <c r="A2" s="89"/>
      <c r="B2" s="90"/>
      <c r="C2" s="91"/>
      <c r="D2" s="216" t="s">
        <v>129</v>
      </c>
      <c r="E2" s="216"/>
      <c r="F2" s="216"/>
      <c r="G2" s="216"/>
    </row>
    <row r="3" spans="1:7" ht="16.5" customHeight="1" thickBot="1">
      <c r="A3" s="92" t="s">
        <v>130</v>
      </c>
      <c r="B3" s="93" t="s">
        <v>131</v>
      </c>
      <c r="C3" s="94" t="s">
        <v>132</v>
      </c>
      <c r="D3" s="95" t="s">
        <v>133</v>
      </c>
      <c r="E3" s="93" t="s">
        <v>134</v>
      </c>
      <c r="F3" s="217" t="s">
        <v>135</v>
      </c>
      <c r="G3" s="218"/>
    </row>
    <row r="4" spans="1:7" s="118" customFormat="1" ht="16.5" customHeight="1">
      <c r="A4" s="96" t="s">
        <v>136</v>
      </c>
      <c r="B4" s="97">
        <v>1382</v>
      </c>
      <c r="C4" s="97">
        <v>645</v>
      </c>
      <c r="D4" s="97">
        <v>737</v>
      </c>
      <c r="E4" s="97">
        <v>525</v>
      </c>
      <c r="F4" s="98" t="s">
        <v>178</v>
      </c>
      <c r="G4" s="99">
        <v>-4</v>
      </c>
    </row>
    <row r="5" spans="1:7" s="118" customFormat="1" ht="16.5" customHeight="1">
      <c r="A5" s="100" t="s">
        <v>137</v>
      </c>
      <c r="B5" s="101">
        <v>4851</v>
      </c>
      <c r="C5" s="101">
        <v>2363</v>
      </c>
      <c r="D5" s="101">
        <v>2488</v>
      </c>
      <c r="E5" s="101">
        <v>2801</v>
      </c>
      <c r="F5" s="102" t="s">
        <v>179</v>
      </c>
      <c r="G5" s="103">
        <v>11</v>
      </c>
    </row>
    <row r="6" spans="1:7" s="118" customFormat="1" ht="16.5" customHeight="1">
      <c r="A6" s="100" t="s">
        <v>138</v>
      </c>
      <c r="B6" s="101">
        <v>3465</v>
      </c>
      <c r="C6" s="101">
        <v>1722</v>
      </c>
      <c r="D6" s="101">
        <v>1743</v>
      </c>
      <c r="E6" s="101">
        <v>1857</v>
      </c>
      <c r="F6" s="102" t="s">
        <v>178</v>
      </c>
      <c r="G6" s="103">
        <v>-6</v>
      </c>
    </row>
    <row r="7" spans="1:7" s="118" customFormat="1" ht="16.5" customHeight="1">
      <c r="A7" s="100" t="s">
        <v>139</v>
      </c>
      <c r="B7" s="101">
        <v>3077</v>
      </c>
      <c r="C7" s="101">
        <v>1553</v>
      </c>
      <c r="D7" s="101">
        <v>1524</v>
      </c>
      <c r="E7" s="101">
        <v>1553</v>
      </c>
      <c r="F7" s="102" t="s">
        <v>178</v>
      </c>
      <c r="G7" s="103">
        <v>-4</v>
      </c>
    </row>
    <row r="8" spans="1:7" s="118" customFormat="1" ht="16.5" customHeight="1">
      <c r="A8" s="100" t="s">
        <v>140</v>
      </c>
      <c r="B8" s="101">
        <v>3476</v>
      </c>
      <c r="C8" s="101">
        <v>1739</v>
      </c>
      <c r="D8" s="101">
        <v>1737</v>
      </c>
      <c r="E8" s="101">
        <v>1761</v>
      </c>
      <c r="F8" s="102" t="s">
        <v>178</v>
      </c>
      <c r="G8" s="103">
        <v>-3</v>
      </c>
    </row>
    <row r="9" spans="1:7" s="118" customFormat="1" ht="16.5" customHeight="1">
      <c r="A9" s="100" t="s">
        <v>141</v>
      </c>
      <c r="B9" s="101">
        <v>4941</v>
      </c>
      <c r="C9" s="101">
        <v>2437</v>
      </c>
      <c r="D9" s="101">
        <v>2504</v>
      </c>
      <c r="E9" s="101">
        <v>2610</v>
      </c>
      <c r="F9" s="102" t="s">
        <v>179</v>
      </c>
      <c r="G9" s="103">
        <v>15</v>
      </c>
    </row>
    <row r="10" spans="1:7" s="118" customFormat="1" ht="16.5" customHeight="1">
      <c r="A10" s="100" t="s">
        <v>142</v>
      </c>
      <c r="B10" s="101">
        <v>4031</v>
      </c>
      <c r="C10" s="101">
        <v>1978</v>
      </c>
      <c r="D10" s="101">
        <v>2053</v>
      </c>
      <c r="E10" s="101">
        <v>1676</v>
      </c>
      <c r="F10" s="102" t="s">
        <v>179</v>
      </c>
      <c r="G10" s="103">
        <v>4</v>
      </c>
    </row>
    <row r="11" spans="1:7" s="118" customFormat="1" ht="16.5" customHeight="1">
      <c r="A11" s="104" t="s">
        <v>143</v>
      </c>
      <c r="B11" s="105">
        <v>23841</v>
      </c>
      <c r="C11" s="105">
        <v>11792</v>
      </c>
      <c r="D11" s="105">
        <v>12049</v>
      </c>
      <c r="E11" s="105">
        <v>12258</v>
      </c>
      <c r="F11" s="106" t="s">
        <v>179</v>
      </c>
      <c r="G11" s="107">
        <v>17</v>
      </c>
    </row>
    <row r="12" spans="1:7" s="118" customFormat="1" ht="16.5" customHeight="1">
      <c r="A12" s="100" t="s">
        <v>144</v>
      </c>
      <c r="B12" s="101">
        <v>2427</v>
      </c>
      <c r="C12" s="101">
        <v>1211</v>
      </c>
      <c r="D12" s="101">
        <v>1216</v>
      </c>
      <c r="E12" s="101">
        <v>1046</v>
      </c>
      <c r="F12" s="102" t="s">
        <v>179</v>
      </c>
      <c r="G12" s="108">
        <v>3</v>
      </c>
    </row>
    <row r="13" spans="1:7" s="118" customFormat="1" ht="16.5" customHeight="1">
      <c r="A13" s="109" t="s">
        <v>145</v>
      </c>
      <c r="B13" s="110">
        <v>3115</v>
      </c>
      <c r="C13" s="110">
        <v>1533</v>
      </c>
      <c r="D13" s="110">
        <v>1582</v>
      </c>
      <c r="E13" s="110">
        <v>1184</v>
      </c>
      <c r="F13" s="111" t="s">
        <v>179</v>
      </c>
      <c r="G13" s="112">
        <v>0</v>
      </c>
    </row>
    <row r="14" spans="1:7" s="118" customFormat="1" ht="16.5" customHeight="1">
      <c r="A14" s="100" t="s">
        <v>146</v>
      </c>
      <c r="B14" s="101">
        <v>1320</v>
      </c>
      <c r="C14" s="101">
        <v>653</v>
      </c>
      <c r="D14" s="101">
        <v>667</v>
      </c>
      <c r="E14" s="101">
        <v>577</v>
      </c>
      <c r="F14" s="102" t="s">
        <v>178</v>
      </c>
      <c r="G14" s="103">
        <v>-4</v>
      </c>
    </row>
    <row r="15" spans="1:7" s="118" customFormat="1" ht="16.5" customHeight="1">
      <c r="A15" s="100" t="s">
        <v>138</v>
      </c>
      <c r="B15" s="101">
        <v>1507</v>
      </c>
      <c r="C15" s="101">
        <v>748</v>
      </c>
      <c r="D15" s="101">
        <v>759</v>
      </c>
      <c r="E15" s="101">
        <v>685</v>
      </c>
      <c r="F15" s="102" t="s">
        <v>178</v>
      </c>
      <c r="G15" s="103">
        <v>-3</v>
      </c>
    </row>
    <row r="16" spans="1:7" s="118" customFormat="1" ht="16.5" customHeight="1">
      <c r="A16" s="100" t="s">
        <v>147</v>
      </c>
      <c r="B16" s="101">
        <v>2359</v>
      </c>
      <c r="C16" s="101">
        <v>1122</v>
      </c>
      <c r="D16" s="101">
        <v>1237</v>
      </c>
      <c r="E16" s="101">
        <v>1021</v>
      </c>
      <c r="F16" s="102" t="s">
        <v>178</v>
      </c>
      <c r="G16" s="103">
        <v>-2</v>
      </c>
    </row>
    <row r="17" spans="1:7" s="118" customFormat="1" ht="16.5" customHeight="1">
      <c r="A17" s="104" t="s">
        <v>148</v>
      </c>
      <c r="B17" s="105">
        <v>5186</v>
      </c>
      <c r="C17" s="105">
        <v>2523</v>
      </c>
      <c r="D17" s="105">
        <v>2663</v>
      </c>
      <c r="E17" s="105">
        <v>2283</v>
      </c>
      <c r="F17" s="106" t="s">
        <v>178</v>
      </c>
      <c r="G17" s="107">
        <v>-9</v>
      </c>
    </row>
    <row r="18" spans="1:7" s="118" customFormat="1" ht="16.5" customHeight="1">
      <c r="A18" s="100" t="s">
        <v>149</v>
      </c>
      <c r="B18" s="101">
        <v>898</v>
      </c>
      <c r="C18" s="101">
        <v>443</v>
      </c>
      <c r="D18" s="101">
        <v>455</v>
      </c>
      <c r="E18" s="101">
        <v>388</v>
      </c>
      <c r="F18" s="102" t="s">
        <v>179</v>
      </c>
      <c r="G18" s="103">
        <v>6</v>
      </c>
    </row>
    <row r="19" spans="1:7" s="118" customFormat="1" ht="16.5" customHeight="1">
      <c r="A19" s="100" t="s">
        <v>138</v>
      </c>
      <c r="B19" s="101">
        <v>1519</v>
      </c>
      <c r="C19" s="101">
        <v>769</v>
      </c>
      <c r="D19" s="101">
        <v>750</v>
      </c>
      <c r="E19" s="101">
        <v>632</v>
      </c>
      <c r="F19" s="102" t="s">
        <v>179</v>
      </c>
      <c r="G19" s="103">
        <v>4</v>
      </c>
    </row>
    <row r="20" spans="1:7" s="118" customFormat="1" ht="16.5" customHeight="1">
      <c r="A20" s="100" t="s">
        <v>147</v>
      </c>
      <c r="B20" s="101">
        <v>2197</v>
      </c>
      <c r="C20" s="101">
        <v>1119</v>
      </c>
      <c r="D20" s="101">
        <v>1078</v>
      </c>
      <c r="E20" s="101">
        <v>1108</v>
      </c>
      <c r="F20" s="102" t="s">
        <v>179</v>
      </c>
      <c r="G20" s="103">
        <v>2</v>
      </c>
    </row>
    <row r="21" spans="1:7" s="118" customFormat="1" ht="16.5" customHeight="1">
      <c r="A21" s="100" t="s">
        <v>140</v>
      </c>
      <c r="B21" s="101">
        <v>1876</v>
      </c>
      <c r="C21" s="101">
        <v>933</v>
      </c>
      <c r="D21" s="101">
        <v>943</v>
      </c>
      <c r="E21" s="101">
        <v>963</v>
      </c>
      <c r="F21" s="102" t="s">
        <v>178</v>
      </c>
      <c r="G21" s="103">
        <v>-4</v>
      </c>
    </row>
    <row r="22" spans="1:7" s="118" customFormat="1" ht="16.5" customHeight="1">
      <c r="A22" s="100" t="s">
        <v>141</v>
      </c>
      <c r="B22" s="101">
        <v>838</v>
      </c>
      <c r="C22" s="101">
        <v>420</v>
      </c>
      <c r="D22" s="101">
        <v>418</v>
      </c>
      <c r="E22" s="101">
        <v>383</v>
      </c>
      <c r="F22" s="102" t="s">
        <v>179</v>
      </c>
      <c r="G22" s="103">
        <v>2</v>
      </c>
    </row>
    <row r="23" spans="1:7" s="118" customFormat="1" ht="16.5" customHeight="1">
      <c r="A23" s="100" t="s">
        <v>142</v>
      </c>
      <c r="B23" s="101">
        <v>1297</v>
      </c>
      <c r="C23" s="101">
        <v>654</v>
      </c>
      <c r="D23" s="101">
        <v>643</v>
      </c>
      <c r="E23" s="101">
        <v>581</v>
      </c>
      <c r="F23" s="102" t="s">
        <v>179</v>
      </c>
      <c r="G23" s="103">
        <v>2</v>
      </c>
    </row>
    <row r="24" spans="1:7" s="118" customFormat="1" ht="16.5" customHeight="1">
      <c r="A24" s="104" t="s">
        <v>150</v>
      </c>
      <c r="B24" s="105">
        <v>8625</v>
      </c>
      <c r="C24" s="105">
        <v>4338</v>
      </c>
      <c r="D24" s="105">
        <v>4287</v>
      </c>
      <c r="E24" s="105">
        <v>4055</v>
      </c>
      <c r="F24" s="106" t="s">
        <v>179</v>
      </c>
      <c r="G24" s="107">
        <v>12</v>
      </c>
    </row>
    <row r="25" spans="1:7" s="118" customFormat="1" ht="16.5" customHeight="1">
      <c r="A25" s="109" t="s">
        <v>151</v>
      </c>
      <c r="B25" s="110">
        <v>876</v>
      </c>
      <c r="C25" s="110">
        <v>452</v>
      </c>
      <c r="D25" s="110">
        <v>424</v>
      </c>
      <c r="E25" s="110">
        <v>421</v>
      </c>
      <c r="F25" s="111" t="s">
        <v>178</v>
      </c>
      <c r="G25" s="112">
        <v>-2</v>
      </c>
    </row>
    <row r="26" spans="1:7" s="118" customFormat="1" ht="16.5" customHeight="1">
      <c r="A26" s="100" t="s">
        <v>152</v>
      </c>
      <c r="B26" s="113">
        <v>3049</v>
      </c>
      <c r="C26" s="113">
        <v>1511</v>
      </c>
      <c r="D26" s="113">
        <v>1538</v>
      </c>
      <c r="E26" s="113">
        <v>1270</v>
      </c>
      <c r="F26" s="102" t="s">
        <v>178</v>
      </c>
      <c r="G26" s="103">
        <v>-3</v>
      </c>
    </row>
    <row r="27" spans="1:7" s="118" customFormat="1" ht="16.5" customHeight="1">
      <c r="A27" s="100" t="s">
        <v>138</v>
      </c>
      <c r="B27" s="113">
        <v>0</v>
      </c>
      <c r="C27" s="113">
        <v>0</v>
      </c>
      <c r="D27" s="113">
        <v>0</v>
      </c>
      <c r="E27" s="113">
        <v>0</v>
      </c>
      <c r="F27" s="102" t="s">
        <v>179</v>
      </c>
      <c r="G27" s="103">
        <v>0</v>
      </c>
    </row>
    <row r="28" spans="1:7" s="118" customFormat="1" ht="16.5" customHeight="1">
      <c r="A28" s="104" t="s">
        <v>153</v>
      </c>
      <c r="B28" s="105">
        <v>3049</v>
      </c>
      <c r="C28" s="105">
        <v>1511</v>
      </c>
      <c r="D28" s="105">
        <v>1538</v>
      </c>
      <c r="E28" s="105">
        <v>1270</v>
      </c>
      <c r="F28" s="106" t="s">
        <v>178</v>
      </c>
      <c r="G28" s="107">
        <v>-3</v>
      </c>
    </row>
    <row r="29" spans="1:7" s="118" customFormat="1" ht="16.5" customHeight="1">
      <c r="A29" s="100" t="s">
        <v>154</v>
      </c>
      <c r="B29" s="101">
        <v>1699</v>
      </c>
      <c r="C29" s="101">
        <v>864</v>
      </c>
      <c r="D29" s="101">
        <v>835</v>
      </c>
      <c r="E29" s="101">
        <v>775</v>
      </c>
      <c r="F29" s="102" t="s">
        <v>179</v>
      </c>
      <c r="G29" s="103">
        <v>12</v>
      </c>
    </row>
    <row r="30" spans="1:7" s="118" customFormat="1" ht="16.5" customHeight="1">
      <c r="A30" s="100" t="s">
        <v>138</v>
      </c>
      <c r="B30" s="101">
        <v>3248</v>
      </c>
      <c r="C30" s="101">
        <v>1659</v>
      </c>
      <c r="D30" s="101">
        <v>1589</v>
      </c>
      <c r="E30" s="101">
        <v>1367</v>
      </c>
      <c r="F30" s="102" t="s">
        <v>179</v>
      </c>
      <c r="G30" s="103">
        <v>0</v>
      </c>
    </row>
    <row r="31" spans="1:7" s="118" customFormat="1" ht="16.5" customHeight="1">
      <c r="A31" s="104" t="s">
        <v>155</v>
      </c>
      <c r="B31" s="105">
        <v>4947</v>
      </c>
      <c r="C31" s="105">
        <v>2523</v>
      </c>
      <c r="D31" s="105">
        <v>2424</v>
      </c>
      <c r="E31" s="105">
        <v>2142</v>
      </c>
      <c r="F31" s="106" t="s">
        <v>179</v>
      </c>
      <c r="G31" s="107">
        <v>12</v>
      </c>
    </row>
    <row r="32" spans="1:7" s="118" customFormat="1" ht="16.5" customHeight="1">
      <c r="A32" s="100" t="s">
        <v>156</v>
      </c>
      <c r="B32" s="101">
        <v>3251</v>
      </c>
      <c r="C32" s="101">
        <v>1590</v>
      </c>
      <c r="D32" s="101">
        <v>1661</v>
      </c>
      <c r="E32" s="101">
        <v>1289</v>
      </c>
      <c r="F32" s="102" t="s">
        <v>179</v>
      </c>
      <c r="G32" s="103">
        <v>11</v>
      </c>
    </row>
    <row r="33" spans="1:7" s="118" customFormat="1" ht="16.5" customHeight="1">
      <c r="A33" s="100" t="s">
        <v>138</v>
      </c>
      <c r="B33" s="101">
        <v>2531</v>
      </c>
      <c r="C33" s="101">
        <v>1237</v>
      </c>
      <c r="D33" s="101">
        <v>1294</v>
      </c>
      <c r="E33" s="101">
        <v>1006</v>
      </c>
      <c r="F33" s="102" t="s">
        <v>179</v>
      </c>
      <c r="G33" s="103">
        <v>14</v>
      </c>
    </row>
    <row r="34" spans="1:7" s="118" customFormat="1" ht="16.5" customHeight="1">
      <c r="A34" s="104" t="s">
        <v>157</v>
      </c>
      <c r="B34" s="105">
        <v>5782</v>
      </c>
      <c r="C34" s="105">
        <v>2827</v>
      </c>
      <c r="D34" s="105">
        <v>2955</v>
      </c>
      <c r="E34" s="105">
        <v>2295</v>
      </c>
      <c r="F34" s="106" t="s">
        <v>179</v>
      </c>
      <c r="G34" s="107">
        <v>25</v>
      </c>
    </row>
    <row r="35" spans="1:7" s="118" customFormat="1" ht="16.5" customHeight="1">
      <c r="A35" s="100" t="s">
        <v>158</v>
      </c>
      <c r="B35" s="101">
        <v>3526</v>
      </c>
      <c r="C35" s="101">
        <v>1712</v>
      </c>
      <c r="D35" s="101">
        <v>1814</v>
      </c>
      <c r="E35" s="101">
        <v>1861</v>
      </c>
      <c r="F35" s="102" t="s">
        <v>178</v>
      </c>
      <c r="G35" s="103">
        <v>-6</v>
      </c>
    </row>
    <row r="36" spans="1:7" s="118" customFormat="1" ht="16.5" customHeight="1">
      <c r="A36" s="100" t="s">
        <v>138</v>
      </c>
      <c r="B36" s="101">
        <v>3747</v>
      </c>
      <c r="C36" s="101">
        <v>1864</v>
      </c>
      <c r="D36" s="101">
        <v>1883</v>
      </c>
      <c r="E36" s="101">
        <v>1628</v>
      </c>
      <c r="F36" s="102" t="s">
        <v>179</v>
      </c>
      <c r="G36" s="103">
        <v>2</v>
      </c>
    </row>
    <row r="37" spans="1:7" s="118" customFormat="1" ht="16.5" customHeight="1">
      <c r="A37" s="100" t="s">
        <v>147</v>
      </c>
      <c r="B37" s="101">
        <v>3329</v>
      </c>
      <c r="C37" s="101">
        <v>1664</v>
      </c>
      <c r="D37" s="101">
        <v>1665</v>
      </c>
      <c r="E37" s="101">
        <v>1632</v>
      </c>
      <c r="F37" s="102" t="s">
        <v>179</v>
      </c>
      <c r="G37" s="103">
        <v>7</v>
      </c>
    </row>
    <row r="38" spans="1:7" s="118" customFormat="1" ht="16.5" customHeight="1">
      <c r="A38" s="100" t="s">
        <v>140</v>
      </c>
      <c r="B38" s="101">
        <v>1142</v>
      </c>
      <c r="C38" s="101">
        <v>581</v>
      </c>
      <c r="D38" s="101">
        <v>561</v>
      </c>
      <c r="E38" s="101">
        <v>681</v>
      </c>
      <c r="F38" s="102" t="s">
        <v>178</v>
      </c>
      <c r="G38" s="103">
        <v>-4</v>
      </c>
    </row>
    <row r="39" spans="1:7" s="118" customFormat="1" ht="16.5" customHeight="1" thickBot="1">
      <c r="A39" s="114" t="s">
        <v>159</v>
      </c>
      <c r="B39" s="115">
        <v>11744</v>
      </c>
      <c r="C39" s="115">
        <v>5821</v>
      </c>
      <c r="D39" s="115">
        <v>5923</v>
      </c>
      <c r="E39" s="115">
        <v>5802</v>
      </c>
      <c r="F39" s="90" t="s">
        <v>178</v>
      </c>
      <c r="G39" s="116">
        <v>-1</v>
      </c>
    </row>
    <row r="40" spans="1:7" s="118" customFormat="1" ht="16.5" customHeight="1" thickBot="1">
      <c r="A40" s="92" t="s">
        <v>130</v>
      </c>
      <c r="B40" s="93" t="s">
        <v>131</v>
      </c>
      <c r="C40" s="94" t="s">
        <v>132</v>
      </c>
      <c r="D40" s="93" t="s">
        <v>133</v>
      </c>
      <c r="E40" s="93" t="s">
        <v>134</v>
      </c>
      <c r="F40" s="217" t="s">
        <v>135</v>
      </c>
      <c r="G40" s="218"/>
    </row>
    <row r="41" spans="1:7" s="118" customFormat="1" ht="16.5" customHeight="1">
      <c r="A41" s="117" t="s">
        <v>160</v>
      </c>
      <c r="B41" s="101">
        <v>240</v>
      </c>
      <c r="C41" s="227">
        <v>121</v>
      </c>
      <c r="D41" s="101">
        <v>119</v>
      </c>
      <c r="E41" s="101">
        <v>108</v>
      </c>
      <c r="F41" s="102" t="s">
        <v>178</v>
      </c>
      <c r="G41" s="103">
        <v>-1</v>
      </c>
    </row>
    <row r="42" spans="1:7" s="118" customFormat="1" ht="16.5" customHeight="1">
      <c r="A42" s="100" t="s">
        <v>138</v>
      </c>
      <c r="B42" s="101">
        <v>3611</v>
      </c>
      <c r="C42" s="227">
        <v>1720</v>
      </c>
      <c r="D42" s="101">
        <v>1891</v>
      </c>
      <c r="E42" s="101">
        <v>1879</v>
      </c>
      <c r="F42" s="102" t="s">
        <v>179</v>
      </c>
      <c r="G42" s="103">
        <v>5</v>
      </c>
    </row>
    <row r="43" spans="1:7" s="118" customFormat="1" ht="16.5" customHeight="1">
      <c r="A43" s="100" t="s">
        <v>147</v>
      </c>
      <c r="B43" s="101">
        <v>3045</v>
      </c>
      <c r="C43" s="227">
        <v>1466</v>
      </c>
      <c r="D43" s="101">
        <v>1579</v>
      </c>
      <c r="E43" s="101">
        <v>1513</v>
      </c>
      <c r="F43" s="102" t="s">
        <v>178</v>
      </c>
      <c r="G43" s="103">
        <v>-2</v>
      </c>
    </row>
    <row r="44" spans="1:7" s="118" customFormat="1" ht="16.5" customHeight="1">
      <c r="A44" s="100" t="s">
        <v>140</v>
      </c>
      <c r="B44" s="101">
        <v>3601</v>
      </c>
      <c r="C44" s="227">
        <v>1778</v>
      </c>
      <c r="D44" s="101">
        <v>1823</v>
      </c>
      <c r="E44" s="101">
        <v>1648</v>
      </c>
      <c r="F44" s="102" t="s">
        <v>179</v>
      </c>
      <c r="G44" s="103">
        <v>2</v>
      </c>
    </row>
    <row r="45" spans="1:7" s="118" customFormat="1" ht="16.5" customHeight="1">
      <c r="A45" s="104" t="s">
        <v>161</v>
      </c>
      <c r="B45" s="105">
        <v>10497</v>
      </c>
      <c r="C45" s="105">
        <v>5085</v>
      </c>
      <c r="D45" s="105">
        <v>5412</v>
      </c>
      <c r="E45" s="105">
        <v>5148</v>
      </c>
      <c r="F45" s="106" t="s">
        <v>179</v>
      </c>
      <c r="G45" s="107">
        <v>4</v>
      </c>
    </row>
    <row r="46" spans="1:7" s="118" customFormat="1" ht="16.5" customHeight="1">
      <c r="A46" s="117" t="s">
        <v>162</v>
      </c>
      <c r="B46" s="101">
        <v>834</v>
      </c>
      <c r="C46" s="227">
        <v>418</v>
      </c>
      <c r="D46" s="101">
        <v>416</v>
      </c>
      <c r="E46" s="101">
        <v>397</v>
      </c>
      <c r="F46" s="102" t="s">
        <v>178</v>
      </c>
      <c r="G46" s="103">
        <v>-1</v>
      </c>
    </row>
    <row r="47" spans="1:7" s="118" customFormat="1" ht="16.5" customHeight="1">
      <c r="A47" s="100" t="s">
        <v>138</v>
      </c>
      <c r="B47" s="101">
        <v>1910</v>
      </c>
      <c r="C47" s="227">
        <v>965</v>
      </c>
      <c r="D47" s="101">
        <v>945</v>
      </c>
      <c r="E47" s="101">
        <v>787</v>
      </c>
      <c r="F47" s="102" t="s">
        <v>179</v>
      </c>
      <c r="G47" s="103">
        <v>7</v>
      </c>
    </row>
    <row r="48" spans="1:7" s="118" customFormat="1" ht="16.5" customHeight="1">
      <c r="A48" s="100" t="s">
        <v>147</v>
      </c>
      <c r="B48" s="101">
        <v>1852</v>
      </c>
      <c r="C48" s="227">
        <v>942</v>
      </c>
      <c r="D48" s="101">
        <v>910</v>
      </c>
      <c r="E48" s="101">
        <v>923</v>
      </c>
      <c r="F48" s="102" t="s">
        <v>178</v>
      </c>
      <c r="G48" s="103">
        <v>-1</v>
      </c>
    </row>
    <row r="49" spans="1:7" s="118" customFormat="1" ht="16.5" customHeight="1">
      <c r="A49" s="100" t="s">
        <v>140</v>
      </c>
      <c r="B49" s="101">
        <v>1185</v>
      </c>
      <c r="C49" s="227">
        <v>600</v>
      </c>
      <c r="D49" s="101">
        <v>585</v>
      </c>
      <c r="E49" s="101">
        <v>560</v>
      </c>
      <c r="F49" s="102" t="s">
        <v>179</v>
      </c>
      <c r="G49" s="103">
        <v>1</v>
      </c>
    </row>
    <row r="50" spans="1:7" s="118" customFormat="1" ht="16.5" customHeight="1">
      <c r="A50" s="100" t="s">
        <v>141</v>
      </c>
      <c r="B50" s="101">
        <v>2234</v>
      </c>
      <c r="C50" s="227">
        <v>1121</v>
      </c>
      <c r="D50" s="101">
        <v>1113</v>
      </c>
      <c r="E50" s="101">
        <v>1075</v>
      </c>
      <c r="F50" s="102" t="s">
        <v>179</v>
      </c>
      <c r="G50" s="103">
        <v>14</v>
      </c>
    </row>
    <row r="51" spans="1:7" s="118" customFormat="1" ht="16.5" customHeight="1">
      <c r="A51" s="104" t="s">
        <v>163</v>
      </c>
      <c r="B51" s="105">
        <v>8015</v>
      </c>
      <c r="C51" s="105">
        <v>4046</v>
      </c>
      <c r="D51" s="105">
        <v>3969</v>
      </c>
      <c r="E51" s="105">
        <v>3742</v>
      </c>
      <c r="F51" s="228" t="s">
        <v>179</v>
      </c>
      <c r="G51" s="107">
        <v>20</v>
      </c>
    </row>
    <row r="52" spans="1:7" s="118" customFormat="1" ht="16.5" customHeight="1">
      <c r="A52" s="100" t="s">
        <v>164</v>
      </c>
      <c r="B52" s="101">
        <v>3808</v>
      </c>
      <c r="C52" s="101">
        <v>1915</v>
      </c>
      <c r="D52" s="101">
        <v>1893</v>
      </c>
      <c r="E52" s="101">
        <v>1680</v>
      </c>
      <c r="F52" s="102" t="s">
        <v>178</v>
      </c>
      <c r="G52" s="103">
        <v>-6</v>
      </c>
    </row>
    <row r="53" spans="1:7" s="118" customFormat="1" ht="16.5" customHeight="1">
      <c r="A53" s="100" t="s">
        <v>138</v>
      </c>
      <c r="B53" s="101">
        <v>3353</v>
      </c>
      <c r="C53" s="101">
        <v>1681</v>
      </c>
      <c r="D53" s="101">
        <v>1672</v>
      </c>
      <c r="E53" s="101">
        <v>1396</v>
      </c>
      <c r="F53" s="102" t="s">
        <v>179</v>
      </c>
      <c r="G53" s="103">
        <v>16</v>
      </c>
    </row>
    <row r="54" spans="1:7" s="118" customFormat="1" ht="16.5" customHeight="1">
      <c r="A54" s="100" t="s">
        <v>147</v>
      </c>
      <c r="B54" s="101">
        <v>3692</v>
      </c>
      <c r="C54" s="101">
        <v>1896</v>
      </c>
      <c r="D54" s="101">
        <v>1796</v>
      </c>
      <c r="E54" s="101">
        <v>1549</v>
      </c>
      <c r="F54" s="102" t="s">
        <v>179</v>
      </c>
      <c r="G54" s="103">
        <v>0</v>
      </c>
    </row>
    <row r="55" spans="1:7" s="118" customFormat="1" ht="16.5" customHeight="1">
      <c r="A55" s="100" t="s">
        <v>140</v>
      </c>
      <c r="B55" s="101">
        <v>967</v>
      </c>
      <c r="C55" s="101">
        <v>480</v>
      </c>
      <c r="D55" s="101">
        <v>487</v>
      </c>
      <c r="E55" s="101">
        <v>424</v>
      </c>
      <c r="F55" s="102" t="s">
        <v>178</v>
      </c>
      <c r="G55" s="103">
        <v>-9</v>
      </c>
    </row>
    <row r="56" spans="1:7" s="118" customFormat="1" ht="16.5" customHeight="1">
      <c r="A56" s="100" t="s">
        <v>141</v>
      </c>
      <c r="B56" s="101">
        <v>3530</v>
      </c>
      <c r="C56" s="101">
        <v>1757</v>
      </c>
      <c r="D56" s="101">
        <v>1773</v>
      </c>
      <c r="E56" s="101">
        <v>1623</v>
      </c>
      <c r="F56" s="102" t="s">
        <v>178</v>
      </c>
      <c r="G56" s="103">
        <v>-8</v>
      </c>
    </row>
    <row r="57" spans="1:7" s="118" customFormat="1" ht="16.5" customHeight="1">
      <c r="A57" s="104" t="s">
        <v>165</v>
      </c>
      <c r="B57" s="105">
        <v>15350</v>
      </c>
      <c r="C57" s="105">
        <v>7729</v>
      </c>
      <c r="D57" s="105">
        <v>7621</v>
      </c>
      <c r="E57" s="105">
        <v>6672</v>
      </c>
      <c r="F57" s="106" t="s">
        <v>178</v>
      </c>
      <c r="G57" s="107">
        <v>-7</v>
      </c>
    </row>
    <row r="58" spans="1:7" s="118" customFormat="1" ht="16.5" customHeight="1">
      <c r="A58" s="100" t="s">
        <v>166</v>
      </c>
      <c r="B58" s="101">
        <v>1468</v>
      </c>
      <c r="C58" s="101">
        <v>744</v>
      </c>
      <c r="D58" s="101">
        <v>724</v>
      </c>
      <c r="E58" s="101">
        <v>614</v>
      </c>
      <c r="F58" s="102" t="s">
        <v>179</v>
      </c>
      <c r="G58" s="103">
        <v>4</v>
      </c>
    </row>
    <row r="59" spans="1:7" s="118" customFormat="1" ht="16.5" customHeight="1">
      <c r="A59" s="100" t="s">
        <v>138</v>
      </c>
      <c r="B59" s="101">
        <v>1541</v>
      </c>
      <c r="C59" s="101">
        <v>788</v>
      </c>
      <c r="D59" s="101">
        <v>753</v>
      </c>
      <c r="E59" s="101">
        <v>683</v>
      </c>
      <c r="F59" s="102" t="s">
        <v>178</v>
      </c>
      <c r="G59" s="103">
        <v>-10</v>
      </c>
    </row>
    <row r="60" spans="1:7" s="118" customFormat="1" ht="16.5" customHeight="1">
      <c r="A60" s="100" t="s">
        <v>147</v>
      </c>
      <c r="B60" s="101">
        <v>1689</v>
      </c>
      <c r="C60" s="101">
        <v>832</v>
      </c>
      <c r="D60" s="101">
        <v>857</v>
      </c>
      <c r="E60" s="101">
        <v>799</v>
      </c>
      <c r="F60" s="102" t="s">
        <v>178</v>
      </c>
      <c r="G60" s="103">
        <v>-7</v>
      </c>
    </row>
    <row r="61" spans="1:7" s="118" customFormat="1" ht="16.5" customHeight="1">
      <c r="A61" s="100" t="s">
        <v>140</v>
      </c>
      <c r="B61" s="101">
        <v>2090</v>
      </c>
      <c r="C61" s="101">
        <v>1035</v>
      </c>
      <c r="D61" s="101">
        <v>1055</v>
      </c>
      <c r="E61" s="101">
        <v>877</v>
      </c>
      <c r="F61" s="102" t="s">
        <v>178</v>
      </c>
      <c r="G61" s="103">
        <v>-4</v>
      </c>
    </row>
    <row r="62" spans="1:7" s="118" customFormat="1" ht="16.5" customHeight="1">
      <c r="A62" s="100" t="s">
        <v>141</v>
      </c>
      <c r="B62" s="101">
        <v>1706</v>
      </c>
      <c r="C62" s="101">
        <v>836</v>
      </c>
      <c r="D62" s="101">
        <v>870</v>
      </c>
      <c r="E62" s="101">
        <v>817</v>
      </c>
      <c r="F62" s="102" t="s">
        <v>178</v>
      </c>
      <c r="G62" s="103">
        <v>-9</v>
      </c>
    </row>
    <row r="63" spans="1:7" s="118" customFormat="1" ht="16.5" customHeight="1">
      <c r="A63" s="104" t="s">
        <v>167</v>
      </c>
      <c r="B63" s="105">
        <v>8494</v>
      </c>
      <c r="C63" s="105">
        <v>4235</v>
      </c>
      <c r="D63" s="105">
        <v>4259</v>
      </c>
      <c r="E63" s="105">
        <v>3790</v>
      </c>
      <c r="F63" s="106" t="s">
        <v>178</v>
      </c>
      <c r="G63" s="107">
        <v>-26</v>
      </c>
    </row>
    <row r="64" spans="1:7" s="118" customFormat="1" ht="16.5" customHeight="1">
      <c r="A64" s="100" t="s">
        <v>168</v>
      </c>
      <c r="B64" s="101">
        <v>1326</v>
      </c>
      <c r="C64" s="101">
        <v>671</v>
      </c>
      <c r="D64" s="101">
        <v>655</v>
      </c>
      <c r="E64" s="101">
        <v>679</v>
      </c>
      <c r="F64" s="102" t="s">
        <v>179</v>
      </c>
      <c r="G64" s="103">
        <v>0</v>
      </c>
    </row>
    <row r="65" spans="1:7" s="118" customFormat="1" ht="16.5" customHeight="1">
      <c r="A65" s="100" t="s">
        <v>138</v>
      </c>
      <c r="B65" s="101">
        <v>456</v>
      </c>
      <c r="C65" s="101">
        <v>220</v>
      </c>
      <c r="D65" s="101">
        <v>236</v>
      </c>
      <c r="E65" s="101">
        <v>255</v>
      </c>
      <c r="F65" s="102" t="s">
        <v>179</v>
      </c>
      <c r="G65" s="103">
        <v>2</v>
      </c>
    </row>
    <row r="66" spans="1:7" s="118" customFormat="1" ht="16.5" customHeight="1">
      <c r="A66" s="100" t="s">
        <v>147</v>
      </c>
      <c r="B66" s="101">
        <v>402</v>
      </c>
      <c r="C66" s="101">
        <v>211</v>
      </c>
      <c r="D66" s="101">
        <v>191</v>
      </c>
      <c r="E66" s="101">
        <v>209</v>
      </c>
      <c r="F66" s="102" t="s">
        <v>179</v>
      </c>
      <c r="G66" s="103">
        <v>3</v>
      </c>
    </row>
    <row r="67" spans="1:7" s="118" customFormat="1" ht="16.5" customHeight="1">
      <c r="A67" s="104" t="s">
        <v>169</v>
      </c>
      <c r="B67" s="105">
        <v>2184</v>
      </c>
      <c r="C67" s="105">
        <v>1102</v>
      </c>
      <c r="D67" s="105">
        <v>1082</v>
      </c>
      <c r="E67" s="105">
        <v>1143</v>
      </c>
      <c r="F67" s="106" t="s">
        <v>179</v>
      </c>
      <c r="G67" s="107">
        <v>5</v>
      </c>
    </row>
    <row r="68" spans="1:7" s="118" customFormat="1" ht="16.5" customHeight="1">
      <c r="A68" s="100" t="s">
        <v>170</v>
      </c>
      <c r="B68" s="101">
        <v>1200</v>
      </c>
      <c r="C68" s="101">
        <v>606</v>
      </c>
      <c r="D68" s="101">
        <v>594</v>
      </c>
      <c r="E68" s="101">
        <v>442</v>
      </c>
      <c r="F68" s="102" t="s">
        <v>178</v>
      </c>
      <c r="G68" s="103">
        <v>-3</v>
      </c>
    </row>
    <row r="69" spans="1:7" s="118" customFormat="1" ht="16.5" customHeight="1">
      <c r="A69" s="100" t="s">
        <v>138</v>
      </c>
      <c r="B69" s="101">
        <v>831</v>
      </c>
      <c r="C69" s="101">
        <v>413</v>
      </c>
      <c r="D69" s="101">
        <v>418</v>
      </c>
      <c r="E69" s="101">
        <v>319</v>
      </c>
      <c r="F69" s="102" t="s">
        <v>179</v>
      </c>
      <c r="G69" s="103">
        <v>2</v>
      </c>
    </row>
    <row r="70" spans="1:7" s="118" customFormat="1" ht="16.5" customHeight="1">
      <c r="A70" s="100" t="s">
        <v>147</v>
      </c>
      <c r="B70" s="101">
        <v>818</v>
      </c>
      <c r="C70" s="101">
        <v>407</v>
      </c>
      <c r="D70" s="101">
        <v>411</v>
      </c>
      <c r="E70" s="101">
        <v>381</v>
      </c>
      <c r="F70" s="102" t="s">
        <v>179</v>
      </c>
      <c r="G70" s="103">
        <v>2</v>
      </c>
    </row>
    <row r="71" spans="1:7" s="118" customFormat="1" ht="16.5" customHeight="1">
      <c r="A71" s="100" t="s">
        <v>140</v>
      </c>
      <c r="B71" s="101">
        <v>2208</v>
      </c>
      <c r="C71" s="101">
        <v>1099</v>
      </c>
      <c r="D71" s="101">
        <v>1109</v>
      </c>
      <c r="E71" s="101">
        <v>966</v>
      </c>
      <c r="F71" s="102" t="s">
        <v>179</v>
      </c>
      <c r="G71" s="103">
        <v>31</v>
      </c>
    </row>
    <row r="72" spans="1:7" s="118" customFormat="1" ht="16.5" customHeight="1">
      <c r="A72" s="100" t="s">
        <v>141</v>
      </c>
      <c r="B72" s="101">
        <v>1179</v>
      </c>
      <c r="C72" s="101">
        <v>596</v>
      </c>
      <c r="D72" s="101">
        <v>583</v>
      </c>
      <c r="E72" s="101">
        <v>514</v>
      </c>
      <c r="F72" s="102" t="s">
        <v>179</v>
      </c>
      <c r="G72" s="103">
        <v>3</v>
      </c>
    </row>
    <row r="73" spans="1:7" s="118" customFormat="1" ht="16.5" customHeight="1">
      <c r="A73" s="100" t="s">
        <v>142</v>
      </c>
      <c r="B73" s="101">
        <v>1628</v>
      </c>
      <c r="C73" s="101">
        <v>813</v>
      </c>
      <c r="D73" s="101">
        <v>815</v>
      </c>
      <c r="E73" s="101">
        <v>712</v>
      </c>
      <c r="F73" s="102" t="s">
        <v>178</v>
      </c>
      <c r="G73" s="103">
        <v>-3</v>
      </c>
    </row>
    <row r="74" spans="1:7" s="118" customFormat="1" ht="16.5" customHeight="1">
      <c r="A74" s="104" t="s">
        <v>171</v>
      </c>
      <c r="B74" s="105">
        <v>7864</v>
      </c>
      <c r="C74" s="105">
        <v>3934</v>
      </c>
      <c r="D74" s="105">
        <v>3930</v>
      </c>
      <c r="E74" s="105">
        <v>3334</v>
      </c>
      <c r="F74" s="106" t="s">
        <v>179</v>
      </c>
      <c r="G74" s="107">
        <v>32</v>
      </c>
    </row>
    <row r="75" spans="1:7" s="118" customFormat="1" ht="16.5" customHeight="1">
      <c r="A75" s="100" t="s">
        <v>172</v>
      </c>
      <c r="B75" s="101">
        <v>1665</v>
      </c>
      <c r="C75" s="101">
        <v>831</v>
      </c>
      <c r="D75" s="101">
        <v>834</v>
      </c>
      <c r="E75" s="101">
        <v>683</v>
      </c>
      <c r="F75" s="102" t="s">
        <v>178</v>
      </c>
      <c r="G75" s="103">
        <v>-1</v>
      </c>
    </row>
    <row r="76" spans="1:7" s="118" customFormat="1" ht="16.5" customHeight="1">
      <c r="A76" s="100" t="s">
        <v>138</v>
      </c>
      <c r="B76" s="101">
        <v>973</v>
      </c>
      <c r="C76" s="101">
        <v>482</v>
      </c>
      <c r="D76" s="101">
        <v>491</v>
      </c>
      <c r="E76" s="101">
        <v>403</v>
      </c>
      <c r="F76" s="102" t="s">
        <v>179</v>
      </c>
      <c r="G76" s="103">
        <v>1</v>
      </c>
    </row>
    <row r="77" spans="1:7" s="118" customFormat="1" ht="16.5" customHeight="1">
      <c r="A77" s="100" t="s">
        <v>147</v>
      </c>
      <c r="B77" s="101">
        <v>1448</v>
      </c>
      <c r="C77" s="101">
        <v>731</v>
      </c>
      <c r="D77" s="101">
        <v>717</v>
      </c>
      <c r="E77" s="101">
        <v>576</v>
      </c>
      <c r="F77" s="102" t="s">
        <v>179</v>
      </c>
      <c r="G77" s="103">
        <v>1</v>
      </c>
    </row>
    <row r="78" spans="1:7" s="118" customFormat="1" ht="16.5" customHeight="1">
      <c r="A78" s="100" t="s">
        <v>140</v>
      </c>
      <c r="B78" s="101">
        <v>1162</v>
      </c>
      <c r="C78" s="101">
        <v>596</v>
      </c>
      <c r="D78" s="101">
        <v>566</v>
      </c>
      <c r="E78" s="101">
        <v>457</v>
      </c>
      <c r="F78" s="102" t="s">
        <v>178</v>
      </c>
      <c r="G78" s="103">
        <v>-3</v>
      </c>
    </row>
    <row r="79" spans="1:7" s="118" customFormat="1" ht="16.5" customHeight="1">
      <c r="A79" s="100" t="s">
        <v>141</v>
      </c>
      <c r="B79" s="101">
        <v>1296</v>
      </c>
      <c r="C79" s="101">
        <v>653</v>
      </c>
      <c r="D79" s="101">
        <v>643</v>
      </c>
      <c r="E79" s="101">
        <v>563</v>
      </c>
      <c r="F79" s="102" t="s">
        <v>178</v>
      </c>
      <c r="G79" s="103">
        <v>-1</v>
      </c>
    </row>
    <row r="80" spans="1:7" s="118" customFormat="1" ht="16.5" customHeight="1">
      <c r="A80" s="100" t="s">
        <v>142</v>
      </c>
      <c r="B80" s="101">
        <v>241</v>
      </c>
      <c r="C80" s="101">
        <v>117</v>
      </c>
      <c r="D80" s="101">
        <v>124</v>
      </c>
      <c r="E80" s="101">
        <v>75</v>
      </c>
      <c r="F80" s="102" t="s">
        <v>178</v>
      </c>
      <c r="G80" s="103">
        <v>-3</v>
      </c>
    </row>
    <row r="81" spans="1:7" s="118" customFormat="1" ht="16.5" customHeight="1">
      <c r="A81" s="104" t="s">
        <v>173</v>
      </c>
      <c r="B81" s="105">
        <v>6785</v>
      </c>
      <c r="C81" s="105">
        <v>3410</v>
      </c>
      <c r="D81" s="105">
        <v>3375</v>
      </c>
      <c r="E81" s="105">
        <v>2757</v>
      </c>
      <c r="F81" s="106" t="s">
        <v>178</v>
      </c>
      <c r="G81" s="107">
        <v>-6</v>
      </c>
    </row>
    <row r="82" spans="1:7" s="118" customFormat="1" ht="16.5" customHeight="1">
      <c r="A82" s="100" t="s">
        <v>174</v>
      </c>
      <c r="B82" s="101">
        <v>789</v>
      </c>
      <c r="C82" s="101">
        <v>412</v>
      </c>
      <c r="D82" s="101">
        <v>377</v>
      </c>
      <c r="E82" s="101">
        <v>354</v>
      </c>
      <c r="F82" s="102" t="s">
        <v>179</v>
      </c>
      <c r="G82" s="103">
        <v>10</v>
      </c>
    </row>
    <row r="83" spans="1:7" s="118" customFormat="1" ht="16.5" customHeight="1">
      <c r="A83" s="100" t="s">
        <v>138</v>
      </c>
      <c r="B83" s="101">
        <v>1299</v>
      </c>
      <c r="C83" s="101">
        <v>673</v>
      </c>
      <c r="D83" s="101">
        <v>626</v>
      </c>
      <c r="E83" s="101">
        <v>521</v>
      </c>
      <c r="F83" s="102" t="s">
        <v>179</v>
      </c>
      <c r="G83" s="103">
        <v>7</v>
      </c>
    </row>
    <row r="84" spans="1:7" s="118" customFormat="1" ht="16.5" customHeight="1">
      <c r="A84" s="104" t="s">
        <v>175</v>
      </c>
      <c r="B84" s="105">
        <v>2088</v>
      </c>
      <c r="C84" s="105">
        <v>1085</v>
      </c>
      <c r="D84" s="105">
        <v>1003</v>
      </c>
      <c r="E84" s="105">
        <v>875</v>
      </c>
      <c r="F84" s="106" t="s">
        <v>179</v>
      </c>
      <c r="G84" s="107">
        <v>17</v>
      </c>
    </row>
    <row r="85" spans="1:7" s="118" customFormat="1" ht="16.5" customHeight="1">
      <c r="A85" s="119" t="s">
        <v>176</v>
      </c>
      <c r="B85" s="101">
        <v>95</v>
      </c>
      <c r="C85" s="120">
        <v>97</v>
      </c>
      <c r="D85" s="120">
        <v>-2</v>
      </c>
      <c r="E85" s="120">
        <v>-6</v>
      </c>
      <c r="F85" s="106" t="s">
        <v>178</v>
      </c>
      <c r="G85" s="103">
        <v>-2</v>
      </c>
    </row>
    <row r="86" spans="1:7" s="118" customFormat="1" ht="16.5" customHeight="1" thickBot="1">
      <c r="A86" s="121" t="s">
        <v>131</v>
      </c>
      <c r="B86" s="122">
        <v>132346</v>
      </c>
      <c r="C86" s="122">
        <v>65899</v>
      </c>
      <c r="D86" s="122">
        <v>66447</v>
      </c>
      <c r="E86" s="122">
        <v>60736</v>
      </c>
      <c r="F86" s="123" t="s">
        <v>179</v>
      </c>
      <c r="G86" s="229">
        <v>87</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s>
  <sheetData>
    <row r="1" spans="1:10" ht="25.5">
      <c r="A1" s="64" t="s">
        <v>120</v>
      </c>
      <c r="B1" s="65"/>
      <c r="C1" s="65"/>
      <c r="D1" s="65"/>
      <c r="E1" s="65"/>
      <c r="F1" s="65"/>
      <c r="G1" s="65"/>
      <c r="H1" s="65"/>
      <c r="I1" s="65"/>
      <c r="J1" s="65"/>
    </row>
    <row r="2" spans="1:10" ht="19.899999999999999" customHeight="1">
      <c r="A2" s="45"/>
      <c r="B2" s="46"/>
      <c r="C2" s="46"/>
      <c r="D2" s="46"/>
      <c r="E2" s="46"/>
      <c r="F2" s="46"/>
      <c r="G2" s="46"/>
      <c r="H2" s="47"/>
      <c r="I2" s="47"/>
      <c r="J2" s="48" t="str">
        <f>[2]元データ貼付用先!C3</f>
        <v>令和３年６月１日現在</v>
      </c>
    </row>
    <row r="3" spans="1:10" ht="19.899999999999999" customHeight="1" thickBot="1">
      <c r="A3" s="73"/>
      <c r="B3" s="74"/>
      <c r="C3" s="74"/>
      <c r="D3" s="75"/>
      <c r="E3" s="74"/>
      <c r="F3" s="76"/>
      <c r="G3" s="76"/>
      <c r="H3" s="76"/>
      <c r="I3" s="76"/>
      <c r="J3" s="77" t="s">
        <v>126</v>
      </c>
    </row>
    <row r="4" spans="1:10" ht="13.5" customHeight="1">
      <c r="A4" s="223" t="s">
        <v>29</v>
      </c>
      <c r="B4" s="225" t="s">
        <v>30</v>
      </c>
      <c r="C4" s="225" t="s">
        <v>31</v>
      </c>
      <c r="D4" s="219" t="s">
        <v>32</v>
      </c>
      <c r="E4" s="220"/>
      <c r="F4" s="223" t="s">
        <v>33</v>
      </c>
      <c r="G4" s="225" t="s">
        <v>34</v>
      </c>
      <c r="H4" s="225" t="s">
        <v>31</v>
      </c>
      <c r="I4" s="219" t="s">
        <v>32</v>
      </c>
      <c r="J4" s="220"/>
    </row>
    <row r="5" spans="1:10" ht="13.5" customHeight="1">
      <c r="A5" s="224"/>
      <c r="B5" s="226"/>
      <c r="C5" s="226"/>
      <c r="D5" s="221" t="s">
        <v>35</v>
      </c>
      <c r="E5" s="222"/>
      <c r="F5" s="224"/>
      <c r="G5" s="226"/>
      <c r="H5" s="226"/>
      <c r="I5" s="221" t="s">
        <v>35</v>
      </c>
      <c r="J5" s="222"/>
    </row>
    <row r="6" spans="1:10" ht="21" customHeight="1">
      <c r="A6" s="49" t="s">
        <v>36</v>
      </c>
      <c r="B6" s="50">
        <f>[2]元データ貼付用先!E7</f>
        <v>4259532</v>
      </c>
      <c r="C6" s="50">
        <f>[2]元データ貼付用先!F7</f>
        <v>9246429</v>
      </c>
      <c r="D6" s="66" t="str">
        <f>IF([2]元データ貼付用先!I7&lt;0,"△","")</f>
        <v>△</v>
      </c>
      <c r="E6" s="67">
        <f>ABS([2]元データ貼付用先!I7)</f>
        <v>195</v>
      </c>
      <c r="F6" s="51" t="s">
        <v>37</v>
      </c>
      <c r="G6" s="50">
        <f>[2]元データ貼付用先!E42</f>
        <v>165402</v>
      </c>
      <c r="H6" s="50">
        <f>[2]元データ貼付用先!F42</f>
        <v>387467</v>
      </c>
      <c r="I6" s="66" t="str">
        <f>IF([2]元データ貼付用先!I42&lt;0,"△","")</f>
        <v>△</v>
      </c>
      <c r="J6" s="52">
        <f>ABS([2]元データ貼付用先!I42)</f>
        <v>378</v>
      </c>
    </row>
    <row r="7" spans="1:10" ht="21" customHeight="1">
      <c r="A7" s="51" t="s">
        <v>38</v>
      </c>
      <c r="B7" s="53">
        <f>[2]元データ貼付用先!E8</f>
        <v>4137997</v>
      </c>
      <c r="C7" s="53">
        <f>[2]元データ貼付用先!F8</f>
        <v>8958289</v>
      </c>
      <c r="D7" s="68" t="str">
        <f>IF([2]元データ貼付用先!I8&lt;0,"△","")</f>
        <v>△</v>
      </c>
      <c r="E7" s="69">
        <f>ABS([2]元データ貼付用先!I8)</f>
        <v>94</v>
      </c>
      <c r="F7" s="55" t="s">
        <v>39</v>
      </c>
      <c r="G7" s="53">
        <f>[2]元データ貼付用先!E43</f>
        <v>112827</v>
      </c>
      <c r="H7" s="53">
        <f>[2]元データ貼付用先!F43</f>
        <v>258237</v>
      </c>
      <c r="I7" s="68" t="str">
        <f>IF([2]元データ貼付用先!I43&lt;0,"△","")</f>
        <v>△</v>
      </c>
      <c r="J7" s="56">
        <f>ABS([2]元データ貼付用先!I43)</f>
        <v>67</v>
      </c>
    </row>
    <row r="8" spans="1:10" ht="21" customHeight="1">
      <c r="A8" s="51" t="s">
        <v>40</v>
      </c>
      <c r="B8" s="53">
        <f>[2]元データ貼付用先!E9</f>
        <v>121535</v>
      </c>
      <c r="C8" s="53">
        <f>[2]元データ貼付用先!F9</f>
        <v>288140</v>
      </c>
      <c r="D8" s="68" t="str">
        <f>IF([2]元データ貼付用先!I9&lt;0,"△","")</f>
        <v>△</v>
      </c>
      <c r="E8" s="69">
        <f>ABS([2]元データ貼付用先!I9)</f>
        <v>101</v>
      </c>
      <c r="F8" s="55" t="s">
        <v>41</v>
      </c>
      <c r="G8" s="53">
        <f>[2]元データ貼付用先!E44</f>
        <v>76274</v>
      </c>
      <c r="H8" s="53">
        <f>[2]元データ貼付用先!F44</f>
        <v>172792</v>
      </c>
      <c r="I8" s="68" t="str">
        <f>IF([2]元データ貼付用先!I44&lt;0,"△","")</f>
        <v>△</v>
      </c>
      <c r="J8" s="56">
        <f>ABS([2]元データ貼付用先!I44)</f>
        <v>88</v>
      </c>
    </row>
    <row r="9" spans="1:10" ht="21" customHeight="1">
      <c r="A9" s="51" t="s">
        <v>42</v>
      </c>
      <c r="B9" s="53">
        <f>[2]元データ貼付用先!E11</f>
        <v>1768021</v>
      </c>
      <c r="C9" s="53">
        <f>[2]元データ貼付用先!F11</f>
        <v>3779890</v>
      </c>
      <c r="D9" s="68" t="str">
        <f>IF([2]元データ貼付用先!I11&lt;0,"△","")</f>
        <v>△</v>
      </c>
      <c r="E9" s="69">
        <f>ABS([2]元データ貼付用先!I11)</f>
        <v>383</v>
      </c>
      <c r="F9" s="55" t="s">
        <v>43</v>
      </c>
      <c r="G9" s="58">
        <f>[2]元データ貼付用先!E45</f>
        <v>196194</v>
      </c>
      <c r="H9" s="58">
        <f>[2]元データ貼付用先!F45</f>
        <v>440051</v>
      </c>
      <c r="I9" s="68" t="str">
        <f>IF([2]元データ貼付用先!I45&lt;0,"△","")</f>
        <v/>
      </c>
      <c r="J9" s="56">
        <f>ABS([2]元データ貼付用先!I45)</f>
        <v>235</v>
      </c>
    </row>
    <row r="10" spans="1:10" ht="21" customHeight="1">
      <c r="A10" s="51" t="s">
        <v>44</v>
      </c>
      <c r="B10" s="53">
        <f>[2]元データ貼付用先!E12</f>
        <v>146377</v>
      </c>
      <c r="C10" s="53">
        <f>[2]元データ貼付用先!F12</f>
        <v>297176</v>
      </c>
      <c r="D10" s="68" t="str">
        <f>IF([2]元データ貼付用先!I12&lt;0,"△","")</f>
        <v>△</v>
      </c>
      <c r="E10" s="69">
        <f>ABS([2]元データ貼付用先!I12)</f>
        <v>139</v>
      </c>
      <c r="F10" s="55" t="s">
        <v>45</v>
      </c>
      <c r="G10" s="58">
        <f>[2]元データ貼付用先!E46</f>
        <v>82469</v>
      </c>
      <c r="H10" s="58">
        <f>[2]元データ貼付用先!F46</f>
        <v>188454</v>
      </c>
      <c r="I10" s="68" t="str">
        <f>IF([2]元データ貼付用先!I46&lt;0,"△","")</f>
        <v>△</v>
      </c>
      <c r="J10" s="56">
        <f>ABS([2]元データ貼付用先!I46)</f>
        <v>87</v>
      </c>
    </row>
    <row r="11" spans="1:10" ht="21" customHeight="1">
      <c r="A11" s="59" t="s">
        <v>46</v>
      </c>
      <c r="B11" s="53">
        <f>[2]元データ貼付用先!E13</f>
        <v>130838</v>
      </c>
      <c r="C11" s="53">
        <f>[2]元データ貼付用先!F13</f>
        <v>247827</v>
      </c>
      <c r="D11" s="68" t="str">
        <f>IF([2]元データ貼付用先!I13&lt;0,"△","")</f>
        <v>△</v>
      </c>
      <c r="E11" s="69">
        <f>ABS([2]元データ貼付用先!I13)</f>
        <v>132</v>
      </c>
      <c r="F11" s="55" t="s">
        <v>47</v>
      </c>
      <c r="G11" s="58">
        <f>[2]元データ貼付用先!E47</f>
        <v>103478</v>
      </c>
      <c r="H11" s="58">
        <f>[2]元データ貼付用先!F47</f>
        <v>242896</v>
      </c>
      <c r="I11" s="68" t="str">
        <f>IF([2]元データ貼付用先!I47&lt;0,"△","")</f>
        <v/>
      </c>
      <c r="J11" s="56">
        <f>ABS([2]元データ貼付用先!I47)</f>
        <v>140</v>
      </c>
    </row>
    <row r="12" spans="1:10" ht="21" customHeight="1">
      <c r="A12" s="51" t="s">
        <v>48</v>
      </c>
      <c r="B12" s="53">
        <f>[2]元データ貼付用先!E14</f>
        <v>57193</v>
      </c>
      <c r="C12" s="53">
        <f>[2]元データ貼付用先!F14</f>
        <v>104853</v>
      </c>
      <c r="D12" s="68" t="str">
        <f>IF([2]元データ貼付用先!I14&lt;0,"△","")</f>
        <v>△</v>
      </c>
      <c r="E12" s="69">
        <f>ABS([2]元データ貼付用先!I14)</f>
        <v>42</v>
      </c>
      <c r="F12" s="55" t="s">
        <v>49</v>
      </c>
      <c r="G12" s="58">
        <f>[2]元データ貼付用先!E48</f>
        <v>25077</v>
      </c>
      <c r="H12" s="58">
        <f>[2]元データ貼付用先!F48</f>
        <v>56983</v>
      </c>
      <c r="I12" s="68" t="str">
        <f>IF([2]元データ貼付用先!I48&lt;0,"△","")</f>
        <v>△</v>
      </c>
      <c r="J12" s="56">
        <f>ABS([2]元データ貼付用先!I48)</f>
        <v>20</v>
      </c>
    </row>
    <row r="13" spans="1:10" ht="21" customHeight="1">
      <c r="A13" s="51" t="s">
        <v>50</v>
      </c>
      <c r="B13" s="53">
        <f>[2]元データ貼付用先!E15</f>
        <v>85769</v>
      </c>
      <c r="C13" s="53">
        <f>[2]元データ貼付用先!F15</f>
        <v>151235</v>
      </c>
      <c r="D13" s="68" t="str">
        <f>IF([2]元データ貼付用先!I15&lt;0,"△","")</f>
        <v>△</v>
      </c>
      <c r="E13" s="69">
        <f>ABS([2]元データ貼付用先!I15)</f>
        <v>51</v>
      </c>
      <c r="F13" s="55" t="s">
        <v>51</v>
      </c>
      <c r="G13" s="58">
        <f>[2]元データ貼付用先!E49</f>
        <v>17213</v>
      </c>
      <c r="H13" s="58">
        <f>[2]元データ貼付用先!F49</f>
        <v>41687</v>
      </c>
      <c r="I13" s="68" t="str">
        <f>IF([2]元データ貼付用先!I49&lt;0,"△","")</f>
        <v>△</v>
      </c>
      <c r="J13" s="56">
        <f>ABS([2]元データ貼付用先!I49)</f>
        <v>112</v>
      </c>
    </row>
    <row r="14" spans="1:10" ht="21" customHeight="1">
      <c r="A14" s="51" t="s">
        <v>52</v>
      </c>
      <c r="B14" s="53">
        <f>[2]元データ貼付用先!E16</f>
        <v>104675</v>
      </c>
      <c r="C14" s="53">
        <f>[2]元データ貼付用先!F16</f>
        <v>198063</v>
      </c>
      <c r="D14" s="68" t="str">
        <f>IF([2]元データ貼付用先!I16&lt;0,"△","")</f>
        <v>△</v>
      </c>
      <c r="E14" s="69">
        <f>ABS([2]元データ貼付用先!I16)</f>
        <v>46</v>
      </c>
      <c r="F14" s="55" t="s">
        <v>53</v>
      </c>
      <c r="G14" s="58">
        <f>[2]元データ貼付用先!E50</f>
        <v>70699</v>
      </c>
      <c r="H14" s="58">
        <f>[2]元データ貼付用先!F50</f>
        <v>162123</v>
      </c>
      <c r="I14" s="68" t="str">
        <f>IF([2]元データ貼付用先!I50&lt;0,"△","")</f>
        <v/>
      </c>
      <c r="J14" s="56">
        <f>ABS([2]元データ貼付用先!I50)</f>
        <v>32</v>
      </c>
    </row>
    <row r="15" spans="1:10" ht="21" customHeight="1">
      <c r="A15" s="51" t="s">
        <v>54</v>
      </c>
      <c r="B15" s="53">
        <f>[2]元データ貼付用先!E17</f>
        <v>96267</v>
      </c>
      <c r="C15" s="53">
        <f>[2]元データ貼付用先!F17</f>
        <v>215222</v>
      </c>
      <c r="D15" s="68" t="str">
        <f>IF([2]元データ貼付用先!I17&lt;0,"△","")</f>
        <v/>
      </c>
      <c r="E15" s="69">
        <f>ABS([2]元データ貼付用先!I17)</f>
        <v>96</v>
      </c>
      <c r="F15" s="55" t="s">
        <v>55</v>
      </c>
      <c r="G15" s="58">
        <f>[2]元データ貼付用先!E51</f>
        <v>101293</v>
      </c>
      <c r="H15" s="58">
        <f>[2]元データ貼付用先!F51</f>
        <v>223964</v>
      </c>
      <c r="I15" s="68" t="str">
        <f>IF([2]元データ貼付用先!I51&lt;0,"△","")</f>
        <v/>
      </c>
      <c r="J15" s="56">
        <f>ABS([2]元データ貼付用先!I51)</f>
        <v>20</v>
      </c>
    </row>
    <row r="16" spans="1:10" ht="21" customHeight="1">
      <c r="A16" s="51" t="s">
        <v>56</v>
      </c>
      <c r="B16" s="53">
        <f>[2]元データ貼付用先!E18</f>
        <v>99879</v>
      </c>
      <c r="C16" s="53">
        <f>[2]元データ貼付用先!F18</f>
        <v>207569</v>
      </c>
      <c r="D16" s="68" t="str">
        <f>IF([2]元データ貼付用先!I18&lt;0,"△","")</f>
        <v>△</v>
      </c>
      <c r="E16" s="69">
        <f>ABS([2]元データ貼付用先!I18)</f>
        <v>73</v>
      </c>
      <c r="F16" s="55" t="s">
        <v>57</v>
      </c>
      <c r="G16" s="58">
        <f>[2]元データ貼付用先!E52</f>
        <v>111990</v>
      </c>
      <c r="H16" s="58">
        <f>[2]元データ貼付用先!F52</f>
        <v>240811</v>
      </c>
      <c r="I16" s="68" t="str">
        <f>IF([2]元データ貼付用先!I52&lt;0,"△","")</f>
        <v/>
      </c>
      <c r="J16" s="56">
        <f>ABS([2]元データ貼付用先!I52)</f>
        <v>130</v>
      </c>
    </row>
    <row r="17" spans="1:10" ht="21" customHeight="1">
      <c r="A17" s="51" t="s">
        <v>58</v>
      </c>
      <c r="B17" s="53">
        <f>[2]元データ貼付用先!E19</f>
        <v>107426</v>
      </c>
      <c r="C17" s="53">
        <f>[2]元データ貼付用先!F19</f>
        <v>244200</v>
      </c>
      <c r="D17" s="68" t="str">
        <f>IF([2]元データ貼付用先!I19&lt;0,"△","")</f>
        <v>△</v>
      </c>
      <c r="E17" s="69">
        <f>ABS([2]元データ貼付用先!I19)</f>
        <v>115</v>
      </c>
      <c r="F17" s="55" t="s">
        <v>59</v>
      </c>
      <c r="G17" s="58">
        <f>[2]元データ貼付用先!E53</f>
        <v>45507</v>
      </c>
      <c r="H17" s="58">
        <f>[2]元データ貼付用先!F53</f>
        <v>101421</v>
      </c>
      <c r="I17" s="68" t="str">
        <f>IF([2]元データ貼付用先!I53&lt;0,"△","")</f>
        <v>△</v>
      </c>
      <c r="J17" s="56">
        <f>ABS([2]元データ貼付用先!I53)</f>
        <v>41</v>
      </c>
    </row>
    <row r="18" spans="1:10" ht="21" customHeight="1">
      <c r="A18" s="51" t="s">
        <v>60</v>
      </c>
      <c r="B18" s="53">
        <f>[2]元データ貼付用先!E20</f>
        <v>79282</v>
      </c>
      <c r="C18" s="53">
        <f>[2]元データ貼付用先!F20</f>
        <v>166531</v>
      </c>
      <c r="D18" s="68" t="str">
        <f>IF([2]元データ貼付用先!I20&lt;0,"△","")</f>
        <v/>
      </c>
      <c r="E18" s="69">
        <f>ABS([2]元データ貼付用先!I20)</f>
        <v>40</v>
      </c>
      <c r="F18" s="55" t="s">
        <v>61</v>
      </c>
      <c r="G18" s="58">
        <f>[2]元データ貼付用先!E54</f>
        <v>59043</v>
      </c>
      <c r="H18" s="58">
        <f>[2]元データ貼付用先!F54</f>
        <v>137313</v>
      </c>
      <c r="I18" s="68" t="str">
        <f>IF([2]元データ貼付用先!I54&lt;0,"△","")</f>
        <v/>
      </c>
      <c r="J18" s="56">
        <f>ABS([2]元データ貼付用先!I54)</f>
        <v>17</v>
      </c>
    </row>
    <row r="19" spans="1:10" ht="21" customHeight="1">
      <c r="A19" s="51" t="s">
        <v>62</v>
      </c>
      <c r="B19" s="53">
        <f>[2]元データ貼付用先!E21</f>
        <v>90206</v>
      </c>
      <c r="C19" s="53">
        <f>[2]元データ貼付用先!F21</f>
        <v>198225</v>
      </c>
      <c r="D19" s="68" t="str">
        <f>IF([2]元データ貼付用先!I21&lt;0,"△","")</f>
        <v>△</v>
      </c>
      <c r="E19" s="69">
        <f>ABS([2]元データ貼付用先!I21)</f>
        <v>182</v>
      </c>
      <c r="F19" s="60" t="s">
        <v>63</v>
      </c>
      <c r="G19" s="61">
        <f>[2]元データ貼付用先!E55</f>
        <v>60499</v>
      </c>
      <c r="H19" s="61">
        <f>[2]元データ貼付用先!F55</f>
        <v>132114</v>
      </c>
      <c r="I19" s="68" t="str">
        <f>IF([2]元データ貼付用先!I55&lt;0,"△","")</f>
        <v>△</v>
      </c>
      <c r="J19" s="56">
        <f>ABS([2]元データ貼付用先!I55)</f>
        <v>13</v>
      </c>
    </row>
    <row r="20" spans="1:10" ht="21" customHeight="1">
      <c r="A20" s="51" t="s">
        <v>64</v>
      </c>
      <c r="B20" s="53">
        <f>[2]元データ貼付用先!E22</f>
        <v>177091</v>
      </c>
      <c r="C20" s="53">
        <f>[2]元データ貼付用先!F22</f>
        <v>360143</v>
      </c>
      <c r="D20" s="68" t="str">
        <f>IF([2]元データ貼付用先!I22&lt;0,"△","")</f>
        <v/>
      </c>
      <c r="E20" s="69">
        <f>ABS([2]元データ貼付用先!I22)</f>
        <v>90</v>
      </c>
      <c r="F20" s="55" t="s">
        <v>65</v>
      </c>
      <c r="G20" s="58">
        <f>[2]元データ貼付用先!E56</f>
        <v>16334</v>
      </c>
      <c r="H20" s="58">
        <f>[2]元データ貼付用先!F56</f>
        <v>40546</v>
      </c>
      <c r="I20" s="68" t="str">
        <f>IF([2]元データ貼付用先!I56&lt;0,"△","")</f>
        <v>△</v>
      </c>
      <c r="J20" s="56">
        <f>ABS([2]元データ貼付用先!I56)</f>
        <v>5</v>
      </c>
    </row>
    <row r="21" spans="1:10" ht="21" customHeight="1">
      <c r="A21" s="51" t="s">
        <v>66</v>
      </c>
      <c r="B21" s="53">
        <f>[2]元データ貼付用先!E23</f>
        <v>80104</v>
      </c>
      <c r="C21" s="53">
        <f>[2]元データ貼付用先!F23</f>
        <v>183493</v>
      </c>
      <c r="D21" s="68" t="str">
        <f>IF([2]元データ貼付用先!I23&lt;0,"△","")</f>
        <v/>
      </c>
      <c r="E21" s="69">
        <f>ABS([2]元データ貼付用先!I23)</f>
        <v>47</v>
      </c>
      <c r="F21" s="62" t="s">
        <v>67</v>
      </c>
      <c r="G21" s="58">
        <f>[2]元データ貼付用先!E57</f>
        <v>34841</v>
      </c>
      <c r="H21" s="58">
        <f>[2]元データ貼付用先!F57</f>
        <v>83432</v>
      </c>
      <c r="I21" s="68" t="str">
        <f>IF([2]元データ貼付用先!I57&lt;0,"△","")</f>
        <v>△</v>
      </c>
      <c r="J21" s="56">
        <f>ABS([2]元データ貼付用先!I57)</f>
        <v>12</v>
      </c>
    </row>
    <row r="22" spans="1:10" ht="21" customHeight="1">
      <c r="A22" s="51" t="s">
        <v>68</v>
      </c>
      <c r="B22" s="53">
        <f>[2]元データ貼付用先!E24</f>
        <v>134661</v>
      </c>
      <c r="C22" s="53">
        <f>[2]元データ貼付用先!F24</f>
        <v>311176</v>
      </c>
      <c r="D22" s="68" t="str">
        <f>IF([2]元データ貼付用先!I24&lt;0,"△","")</f>
        <v>△</v>
      </c>
      <c r="E22" s="69">
        <f>ABS([2]元データ貼付用先!I24)</f>
        <v>27</v>
      </c>
      <c r="F22" s="62" t="s">
        <v>69</v>
      </c>
      <c r="G22" s="58">
        <f>[2]元データ貼付用先!E58</f>
        <v>13098</v>
      </c>
      <c r="H22" s="58">
        <f>[2]元データ貼付用先!F58</f>
        <v>31704</v>
      </c>
      <c r="I22" s="68" t="str">
        <f>IF([2]元データ貼付用先!I58&lt;0,"△","")</f>
        <v>△</v>
      </c>
      <c r="J22" s="56">
        <f>ABS([2]元データ貼付用先!I58)</f>
        <v>1</v>
      </c>
    </row>
    <row r="23" spans="1:10" ht="21" customHeight="1">
      <c r="A23" s="51" t="s">
        <v>70</v>
      </c>
      <c r="B23" s="53">
        <f>[2]元データ貼付用先!E25</f>
        <v>85702</v>
      </c>
      <c r="C23" s="53">
        <f>[2]元データ貼付用先!F25</f>
        <v>214665</v>
      </c>
      <c r="D23" s="68" t="str">
        <f>IF([2]元データ貼付用先!I25&lt;0,"△","")</f>
        <v/>
      </c>
      <c r="E23" s="69">
        <f>ABS([2]元データ貼付用先!I25)</f>
        <v>280</v>
      </c>
      <c r="F23" s="62" t="s">
        <v>71</v>
      </c>
      <c r="G23" s="58">
        <f>[2]元データ貼付用先!E59</f>
        <v>20057</v>
      </c>
      <c r="H23" s="58">
        <f>[2]元データ貼付用先!F59</f>
        <v>48503</v>
      </c>
      <c r="I23" s="68" t="str">
        <f>IF([2]元データ貼付用先!I59&lt;0,"△","")</f>
        <v>△</v>
      </c>
      <c r="J23" s="56">
        <f>ABS([2]元データ貼付用先!I59)</f>
        <v>18</v>
      </c>
    </row>
    <row r="24" spans="1:10" ht="21" customHeight="1">
      <c r="A24" s="51" t="s">
        <v>72</v>
      </c>
      <c r="B24" s="53">
        <f>[2]元データ貼付用先!E26</f>
        <v>123264</v>
      </c>
      <c r="C24" s="53">
        <f>[2]元データ貼付用先!F26</f>
        <v>284489</v>
      </c>
      <c r="D24" s="68" t="str">
        <f>IF([2]元データ貼付用先!I26&lt;0,"△","")</f>
        <v/>
      </c>
      <c r="E24" s="69">
        <f>ABS([2]元データ貼付用先!I26)</f>
        <v>16</v>
      </c>
      <c r="F24" s="55" t="s">
        <v>73</v>
      </c>
      <c r="G24" s="58">
        <f>[2]元データ貼付用先!E60</f>
        <v>24387</v>
      </c>
      <c r="H24" s="58">
        <f>[2]元データ貼付用先!F60</f>
        <v>59086</v>
      </c>
      <c r="I24" s="68" t="str">
        <f>IF([2]元データ貼付用先!I60&lt;0,"△","")</f>
        <v>△</v>
      </c>
      <c r="J24" s="56">
        <f>ABS([2]元データ貼付用先!I60)</f>
        <v>4</v>
      </c>
    </row>
    <row r="25" spans="1:10" ht="21" customHeight="1">
      <c r="A25" s="51" t="s">
        <v>74</v>
      </c>
      <c r="B25" s="53">
        <f>[2]元データ貼付用先!E27</f>
        <v>53396</v>
      </c>
      <c r="C25" s="53">
        <f>[2]元データ貼付用先!F27</f>
        <v>120682</v>
      </c>
      <c r="D25" s="68" t="str">
        <f>IF([2]元データ貼付用先!I27&lt;0,"△","")</f>
        <v>△</v>
      </c>
      <c r="E25" s="69">
        <f>ABS([2]元データ貼付用先!I27)</f>
        <v>13</v>
      </c>
      <c r="F25" s="55" t="s">
        <v>75</v>
      </c>
      <c r="G25" s="58">
        <f>[2]元データ貼付用先!E61</f>
        <v>12784</v>
      </c>
      <c r="H25" s="58">
        <f>[2]元データ貼付用先!F61</f>
        <v>31649</v>
      </c>
      <c r="I25" s="68" t="str">
        <f>IF([2]元データ貼付用先!I61&lt;0,"△","")</f>
        <v>△</v>
      </c>
      <c r="J25" s="56">
        <f>ABS([2]元データ貼付用先!I61)</f>
        <v>12</v>
      </c>
    </row>
    <row r="26" spans="1:10" ht="21" customHeight="1">
      <c r="A26" s="51" t="s">
        <v>76</v>
      </c>
      <c r="B26" s="53">
        <f>[2]元データ貼付用先!E28</f>
        <v>63233</v>
      </c>
      <c r="C26" s="53">
        <f>[2]元データ貼付用先!F28</f>
        <v>152216</v>
      </c>
      <c r="D26" s="68" t="str">
        <f>IF([2]元データ貼付用先!I28&lt;0,"△","")</f>
        <v>△</v>
      </c>
      <c r="E26" s="69">
        <f>ABS([2]元データ貼付用先!I28)</f>
        <v>48</v>
      </c>
      <c r="F26" s="55" t="s">
        <v>77</v>
      </c>
      <c r="G26" s="58">
        <f>[2]元データ貼付用先!E62</f>
        <v>11603</v>
      </c>
      <c r="H26" s="58">
        <f>[2]元データ貼付用先!F62</f>
        <v>27437</v>
      </c>
      <c r="I26" s="68" t="str">
        <f>IF([2]元データ貼付用先!I62&lt;0,"△","")</f>
        <v/>
      </c>
      <c r="J26" s="56">
        <f>ABS([2]元データ貼付用先!I62)</f>
        <v>8</v>
      </c>
    </row>
    <row r="27" spans="1:10" ht="21" customHeight="1">
      <c r="A27" s="51" t="s">
        <v>78</v>
      </c>
      <c r="B27" s="53">
        <f>[2]元データ貼付用先!E29</f>
        <v>52658</v>
      </c>
      <c r="C27" s="53">
        <f>[2]元データ貼付用先!F29</f>
        <v>122125</v>
      </c>
      <c r="D27" s="68" t="str">
        <f>IF([2]元データ貼付用先!I29&lt;0,"△","")</f>
        <v>△</v>
      </c>
      <c r="E27" s="69">
        <f>ABS([2]元データ貼付用先!I29)</f>
        <v>84</v>
      </c>
      <c r="F27" s="55" t="s">
        <v>79</v>
      </c>
      <c r="G27" s="58">
        <f>[2]元データ貼付用先!E63</f>
        <v>25673</v>
      </c>
      <c r="H27" s="58">
        <f>[2]元データ貼付用先!F63</f>
        <v>65080</v>
      </c>
      <c r="I27" s="68" t="str">
        <f>IF([2]元データ貼付用先!I63&lt;0,"△","")</f>
        <v>△</v>
      </c>
      <c r="J27" s="56">
        <f>ABS([2]元データ貼付用先!I63)</f>
        <v>44</v>
      </c>
    </row>
    <row r="28" spans="1:10" ht="21" customHeight="1">
      <c r="A28" s="51" t="s">
        <v>80</v>
      </c>
      <c r="B28" s="53">
        <f>[2]元データ貼付用先!E30</f>
        <v>755135</v>
      </c>
      <c r="C28" s="53">
        <f>[2]元データ貼付用先!F30</f>
        <v>1542323</v>
      </c>
      <c r="D28" s="68" t="str">
        <f>IF([2]元データ貼付用先!I30&lt;0,"△","")</f>
        <v/>
      </c>
      <c r="E28" s="69">
        <f>ABS([2]元データ貼付用先!I30)</f>
        <v>449</v>
      </c>
      <c r="F28" s="55" t="s">
        <v>81</v>
      </c>
      <c r="G28" s="58">
        <f>[2]元データ貼付用先!E64</f>
        <v>3403</v>
      </c>
      <c r="H28" s="58">
        <f>[2]元データ貼付用先!F64</f>
        <v>9179</v>
      </c>
      <c r="I28" s="68" t="str">
        <f>IF([2]元データ貼付用先!I64&lt;0,"△","")</f>
        <v>△</v>
      </c>
      <c r="J28" s="56">
        <f>ABS([2]元データ貼付用先!I64)</f>
        <v>10</v>
      </c>
    </row>
    <row r="29" spans="1:10" ht="21" customHeight="1">
      <c r="A29" s="51" t="s">
        <v>82</v>
      </c>
      <c r="B29" s="53">
        <f>[2]元データ貼付用先!E31</f>
        <v>124197</v>
      </c>
      <c r="C29" s="53">
        <f>[2]元データ貼付用先!F31</f>
        <v>232372</v>
      </c>
      <c r="D29" s="68" t="str">
        <f>IF([2]元データ貼付用先!I31&lt;0,"△","")</f>
        <v>△</v>
      </c>
      <c r="E29" s="69">
        <f>ABS([2]元データ貼付用先!I31)</f>
        <v>203</v>
      </c>
      <c r="F29" s="55" t="s">
        <v>83</v>
      </c>
      <c r="G29" s="58">
        <f>[2]元データ貼付用先!E65</f>
        <v>6784</v>
      </c>
      <c r="H29" s="58">
        <f>[2]元データ貼付用先!F65</f>
        <v>17140</v>
      </c>
      <c r="I29" s="68" t="str">
        <f>IF([2]元データ貼付用先!I65&lt;0,"△","")</f>
        <v>△</v>
      </c>
      <c r="J29" s="56">
        <f>ABS([2]元データ貼付用先!I65)</f>
        <v>5</v>
      </c>
    </row>
    <row r="30" spans="1:10" ht="21" customHeight="1">
      <c r="A30" s="51" t="s">
        <v>84</v>
      </c>
      <c r="B30" s="53">
        <f>[2]元データ貼付用先!E32</f>
        <v>80360</v>
      </c>
      <c r="C30" s="53">
        <f>[2]元データ貼付用先!F32</f>
        <v>171072</v>
      </c>
      <c r="D30" s="68" t="str">
        <f>IF([2]元データ貼付用先!I32&lt;0,"△","")</f>
        <v/>
      </c>
      <c r="E30" s="69">
        <f>ABS([2]元データ貼付用先!I32)</f>
        <v>110</v>
      </c>
      <c r="F30" s="55" t="s">
        <v>85</v>
      </c>
      <c r="G30" s="58">
        <f>[2]元データ貼付用先!E66</f>
        <v>4547</v>
      </c>
      <c r="H30" s="58">
        <f>[2]元データ貼付用先!F66</f>
        <v>10653</v>
      </c>
      <c r="I30" s="68" t="str">
        <f>IF([2]元データ貼付用先!I66&lt;0,"△","")</f>
        <v>△</v>
      </c>
      <c r="J30" s="56">
        <f>ABS([2]元データ貼付用先!I66)</f>
        <v>24</v>
      </c>
    </row>
    <row r="31" spans="1:10" ht="21" customHeight="1">
      <c r="A31" s="51" t="s">
        <v>86</v>
      </c>
      <c r="B31" s="53">
        <f>[2]元データ貼付用先!E33</f>
        <v>136463</v>
      </c>
      <c r="C31" s="53">
        <f>[2]元データ貼付用先!F33</f>
        <v>265061</v>
      </c>
      <c r="D31" s="68" t="str">
        <f>IF([2]元データ貼付用先!I33&lt;0,"△","")</f>
        <v/>
      </c>
      <c r="E31" s="69">
        <f>ABS([2]元データ貼付用先!I33)</f>
        <v>121</v>
      </c>
      <c r="F31" s="55" t="s">
        <v>87</v>
      </c>
      <c r="G31" s="58">
        <f>[2]元データ貼付用先!E67</f>
        <v>3919</v>
      </c>
      <c r="H31" s="58">
        <f>[2]元データ貼付用先!F67</f>
        <v>9654</v>
      </c>
      <c r="I31" s="68" t="str">
        <f>IF([2]元データ貼付用先!I67&lt;0,"△","")</f>
        <v>△</v>
      </c>
      <c r="J31" s="56">
        <f>ABS([2]元データ貼付用先!I67)</f>
        <v>9</v>
      </c>
    </row>
    <row r="32" spans="1:10" ht="21" customHeight="1">
      <c r="A32" s="51" t="s">
        <v>88</v>
      </c>
      <c r="B32" s="53">
        <f>[2]元データ貼付用先!E34</f>
        <v>114898</v>
      </c>
      <c r="C32" s="53">
        <f>[2]元データ貼付用先!F34</f>
        <v>234863</v>
      </c>
      <c r="D32" s="68" t="str">
        <f>IF([2]元データ貼付用先!I34&lt;0,"△","")</f>
        <v/>
      </c>
      <c r="E32" s="69">
        <f>ABS([2]元データ貼付用先!I34)</f>
        <v>107</v>
      </c>
      <c r="F32" s="55" t="s">
        <v>89</v>
      </c>
      <c r="G32" s="58">
        <f>[2]元データ貼付用先!E68</f>
        <v>7020</v>
      </c>
      <c r="H32" s="58">
        <f>[2]元データ貼付用先!F68</f>
        <v>18454</v>
      </c>
      <c r="I32" s="68" t="str">
        <f>IF([2]元データ貼付用先!I68&lt;0,"△","")</f>
        <v/>
      </c>
      <c r="J32" s="56">
        <f>ABS([2]元データ貼付用先!I68)</f>
        <v>4</v>
      </c>
    </row>
    <row r="33" spans="1:10" ht="21" customHeight="1">
      <c r="A33" s="51" t="s">
        <v>90</v>
      </c>
      <c r="B33" s="53">
        <f>[2]元データ貼付用先!E35</f>
        <v>103469</v>
      </c>
      <c r="C33" s="53">
        <f>[2]元データ貼付用先!F35</f>
        <v>234308</v>
      </c>
      <c r="D33" s="68" t="str">
        <f>IF([2]元データ貼付用先!I35&lt;0,"△","")</f>
        <v/>
      </c>
      <c r="E33" s="69">
        <f>ABS([2]元データ貼付用先!I35)</f>
        <v>145</v>
      </c>
      <c r="F33" s="55" t="s">
        <v>91</v>
      </c>
      <c r="G33" s="58">
        <f>[2]元データ貼付用先!E69</f>
        <v>20172</v>
      </c>
      <c r="H33" s="58">
        <f>[2]元データ貼付用先!F69</f>
        <v>41177</v>
      </c>
      <c r="I33" s="68" t="str">
        <f>IF([2]元データ貼付用先!I69&lt;0,"△","")</f>
        <v>△</v>
      </c>
      <c r="J33" s="56">
        <f>ABS([2]元データ貼付用先!I69)</f>
        <v>16</v>
      </c>
    </row>
    <row r="34" spans="1:10" ht="21" customHeight="1">
      <c r="A34" s="51" t="s">
        <v>92</v>
      </c>
      <c r="B34" s="53">
        <f>[2]元データ貼付用先!E36</f>
        <v>115376</v>
      </c>
      <c r="C34" s="53">
        <f>[2]元データ貼付用先!F36</f>
        <v>223251</v>
      </c>
      <c r="D34" s="68" t="str">
        <f>IF([2]元データ貼付用先!I36&lt;0,"△","")</f>
        <v/>
      </c>
      <c r="E34" s="69">
        <f>ABS([2]元データ貼付用先!I36)</f>
        <v>145</v>
      </c>
      <c r="F34" s="55" t="s">
        <v>93</v>
      </c>
      <c r="G34" s="58">
        <f>[2]元データ貼付用先!E70</f>
        <v>6471</v>
      </c>
      <c r="H34" s="58">
        <f>[2]元データ貼付用先!F70</f>
        <v>11317</v>
      </c>
      <c r="I34" s="68" t="str">
        <f>IF([2]元データ貼付用先!I70&lt;0,"△","")</f>
        <v/>
      </c>
      <c r="J34" s="56">
        <f>ABS([2]元データ貼付用先!I70)</f>
        <v>26</v>
      </c>
    </row>
    <row r="35" spans="1:10" ht="21" customHeight="1">
      <c r="A35" s="51" t="s">
        <v>94</v>
      </c>
      <c r="B35" s="53">
        <f>[2]元データ貼付用先!E37</f>
        <v>80372</v>
      </c>
      <c r="C35" s="53">
        <f>[2]元データ貼付用先!F37</f>
        <v>181396</v>
      </c>
      <c r="D35" s="68" t="str">
        <f>IF([2]元データ貼付用先!I37&lt;0,"△","")</f>
        <v/>
      </c>
      <c r="E35" s="69">
        <f>ABS([2]元データ貼付用先!I37)</f>
        <v>24</v>
      </c>
      <c r="F35" s="55" t="s">
        <v>95</v>
      </c>
      <c r="G35" s="58">
        <f>[2]元データ貼付用先!E71</f>
        <v>2948</v>
      </c>
      <c r="H35" s="58">
        <f>[2]元データ貼付用先!F71</f>
        <v>6639</v>
      </c>
      <c r="I35" s="68" t="str">
        <f>IF([2]元データ貼付用先!I71&lt;0,"△","")</f>
        <v>△</v>
      </c>
      <c r="J35" s="56">
        <f>ABS([2]元データ貼付用先!I71)</f>
        <v>17</v>
      </c>
    </row>
    <row r="36" spans="1:10" ht="21" customHeight="1">
      <c r="A36" s="55" t="s">
        <v>96</v>
      </c>
      <c r="B36" s="53">
        <f>[2]元データ貼付用先!E38</f>
        <v>335701</v>
      </c>
      <c r="C36" s="53">
        <f>[2]元データ貼付用先!F38</f>
        <v>725785</v>
      </c>
      <c r="D36" s="68" t="str">
        <f>IF([2]元データ貼付用先!I38&lt;0,"△","")</f>
        <v/>
      </c>
      <c r="E36" s="69">
        <f>ABS([2]元データ貼付用先!I38)</f>
        <v>89</v>
      </c>
      <c r="F36" s="55" t="s">
        <v>97</v>
      </c>
      <c r="G36" s="58">
        <f>[2]元データ貼付用先!E72</f>
        <v>10753</v>
      </c>
      <c r="H36" s="58">
        <f>[2]元データ貼付用先!F72</f>
        <v>23221</v>
      </c>
      <c r="I36" s="68" t="str">
        <f>IF([2]元データ貼付用先!I72&lt;0,"△","")</f>
        <v>△</v>
      </c>
      <c r="J36" s="56">
        <f>ABS([2]元データ貼付用先!I72)</f>
        <v>25</v>
      </c>
    </row>
    <row r="37" spans="1:10" ht="21" customHeight="1">
      <c r="A37" s="51" t="s">
        <v>98</v>
      </c>
      <c r="B37" s="53">
        <f>[2]元データ貼付用先!E39</f>
        <v>75628</v>
      </c>
      <c r="C37" s="53">
        <f>[2]元データ貼付用先!F39</f>
        <v>169907</v>
      </c>
      <c r="D37" s="68" t="str">
        <f>IF([2]元データ貼付用先!I39&lt;0,"△","")</f>
        <v>△</v>
      </c>
      <c r="E37" s="69">
        <f>ABS([2]元データ貼付用先!I39)</f>
        <v>48</v>
      </c>
      <c r="F37" s="55" t="s">
        <v>99</v>
      </c>
      <c r="G37" s="58">
        <f>[2]元データ貼付用先!E73</f>
        <v>18148</v>
      </c>
      <c r="H37" s="58">
        <f>[2]元データ貼付用先!F73</f>
        <v>42590</v>
      </c>
      <c r="I37" s="68" t="str">
        <f>IF([2]元データ貼付用先!I73&lt;0,"△","")</f>
        <v>△</v>
      </c>
      <c r="J37" s="56">
        <f>ABS([2]元データ貼付用先!I73)</f>
        <v>18</v>
      </c>
    </row>
    <row r="38" spans="1:10" ht="21" customHeight="1">
      <c r="A38" s="51" t="s">
        <v>100</v>
      </c>
      <c r="B38" s="53">
        <f>[2]元データ貼付用先!E40</f>
        <v>125869</v>
      </c>
      <c r="C38" s="53">
        <f>[2]元データ貼付用先!F40</f>
        <v>273717</v>
      </c>
      <c r="D38" s="68" t="str">
        <f>IF([2]元データ貼付用先!I40&lt;0,"△","")</f>
        <v/>
      </c>
      <c r="E38" s="69">
        <f>ABS([2]元データ貼付用先!I40)</f>
        <v>24</v>
      </c>
      <c r="F38" s="55" t="s">
        <v>101</v>
      </c>
      <c r="G38" s="58">
        <f>[2]元データ貼付用先!E74</f>
        <v>17031</v>
      </c>
      <c r="H38" s="58">
        <f>[2]元データ貼付用先!F74</f>
        <v>39578</v>
      </c>
      <c r="I38" s="68" t="str">
        <f>IF([2]元データ貼付用先!I74&lt;0,"△","")</f>
        <v>△</v>
      </c>
      <c r="J38" s="56">
        <f>ABS([2]元データ貼付用先!I74)</f>
        <v>22</v>
      </c>
    </row>
    <row r="39" spans="1:10" ht="21" customHeight="1" thickBot="1">
      <c r="A39" s="78" t="s">
        <v>102</v>
      </c>
      <c r="B39" s="79">
        <f>[2]元データ貼付用先!E41</f>
        <v>134204</v>
      </c>
      <c r="C39" s="79">
        <f>[2]元データ貼付用先!F41</f>
        <v>282161</v>
      </c>
      <c r="D39" s="80" t="str">
        <f>IF([2]元データ貼付用先!I41&lt;0,"△","")</f>
        <v/>
      </c>
      <c r="E39" s="81">
        <f>ABS([2]元データ貼付用先!I41)</f>
        <v>113</v>
      </c>
      <c r="F39" s="82" t="s">
        <v>103</v>
      </c>
      <c r="G39" s="83">
        <f>[2]元データ貼付用先!E75</f>
        <v>1117</v>
      </c>
      <c r="H39" s="83">
        <f>[2]元データ貼付用先!F75</f>
        <v>3012</v>
      </c>
      <c r="I39" s="80" t="str">
        <f>IF([2]元データ貼付用先!I75&lt;0,"△","")</f>
        <v/>
      </c>
      <c r="J39" s="84">
        <f>ABS([2]元データ貼付用先!I75)</f>
        <v>4</v>
      </c>
    </row>
    <row r="40" spans="1:10">
      <c r="D40" s="63"/>
      <c r="G40" s="57"/>
      <c r="H40" s="57"/>
      <c r="I40" s="54"/>
      <c r="J40" s="63" t="s">
        <v>127</v>
      </c>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①座間市の人口</vt:lpstr>
      <vt:lpstr>②町丁字別人口・世帯</vt:lpstr>
      <vt:lpstr>③県人口</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2022-03-01T09:00:55Z</cp:lastPrinted>
  <dcterms:created xsi:type="dcterms:W3CDTF">2003-06-09T01:39:57Z</dcterms:created>
  <dcterms:modified xsi:type="dcterms:W3CDTF">2022-03-01T09:01:03Z</dcterms:modified>
</cp:coreProperties>
</file>