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1\10人口統計\03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 r:id="rId5"/>
  </externalReferences>
  <definedNames>
    <definedName name="_Key1" hidden="1">#REF!</definedName>
    <definedName name="_Order1" hidden="1">255</definedName>
    <definedName name="_Regression_Int" localSheetId="0" hidden="1">1</definedName>
    <definedName name="_Sort" hidden="1">#REF!</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J39" i="19" l="1"/>
  <c r="I39" i="19"/>
  <c r="H39" i="19"/>
  <c r="G39" i="19"/>
  <c r="E39" i="19"/>
  <c r="D39" i="19"/>
  <c r="C39" i="19"/>
  <c r="B39" i="19"/>
  <c r="J38" i="19"/>
  <c r="I38" i="19"/>
  <c r="H38" i="19"/>
  <c r="G38" i="19"/>
  <c r="E38" i="19"/>
  <c r="D38" i="19"/>
  <c r="C38" i="19"/>
  <c r="B38" i="19"/>
  <c r="J37" i="19"/>
  <c r="I37" i="19"/>
  <c r="H37" i="19"/>
  <c r="G37" i="19"/>
  <c r="E37" i="19"/>
  <c r="D37" i="19"/>
  <c r="C37" i="19"/>
  <c r="B37" i="19"/>
  <c r="J36" i="19"/>
  <c r="I36" i="19"/>
  <c r="H36" i="19"/>
  <c r="G36" i="19"/>
  <c r="E36" i="19"/>
  <c r="D36" i="19"/>
  <c r="C36" i="19"/>
  <c r="B36" i="19"/>
  <c r="J35" i="19"/>
  <c r="I35" i="19"/>
  <c r="H35" i="19"/>
  <c r="G35" i="19"/>
  <c r="E35" i="19"/>
  <c r="D35" i="19"/>
  <c r="C35" i="19"/>
  <c r="B35" i="19"/>
  <c r="J34" i="19"/>
  <c r="I34" i="19"/>
  <c r="H34" i="19"/>
  <c r="G34" i="19"/>
  <c r="E34" i="19"/>
  <c r="D34" i="19"/>
  <c r="C34" i="19"/>
  <c r="B34" i="19"/>
  <c r="J33" i="19"/>
  <c r="I33" i="19"/>
  <c r="H33" i="19"/>
  <c r="G33" i="19"/>
  <c r="E33" i="19"/>
  <c r="D33" i="19"/>
  <c r="C33" i="19"/>
  <c r="B33" i="19"/>
  <c r="J32" i="19"/>
  <c r="I32" i="19"/>
  <c r="H32" i="19"/>
  <c r="G32" i="19"/>
  <c r="E32" i="19"/>
  <c r="D32" i="19"/>
  <c r="C32" i="19"/>
  <c r="B32" i="19"/>
  <c r="J31" i="19"/>
  <c r="I31" i="19"/>
  <c r="H31" i="19"/>
  <c r="G31" i="19"/>
  <c r="E31" i="19"/>
  <c r="D31" i="19"/>
  <c r="C31" i="19"/>
  <c r="B31" i="19"/>
  <c r="J30" i="19"/>
  <c r="I30" i="19"/>
  <c r="H30" i="19"/>
  <c r="G30" i="19"/>
  <c r="E30" i="19"/>
  <c r="D30" i="19"/>
  <c r="C30" i="19"/>
  <c r="B30" i="19"/>
  <c r="J29" i="19"/>
  <c r="I29" i="19"/>
  <c r="H29" i="19"/>
  <c r="G29" i="19"/>
  <c r="E29" i="19"/>
  <c r="D29" i="19"/>
  <c r="C29" i="19"/>
  <c r="B29" i="19"/>
  <c r="J28" i="19"/>
  <c r="I28" i="19"/>
  <c r="H28" i="19"/>
  <c r="G28" i="19"/>
  <c r="E28" i="19"/>
  <c r="D28" i="19"/>
  <c r="C28" i="19"/>
  <c r="B28" i="19"/>
  <c r="J27" i="19"/>
  <c r="I27" i="19"/>
  <c r="H27" i="19"/>
  <c r="G27" i="19"/>
  <c r="E27" i="19"/>
  <c r="D27" i="19"/>
  <c r="C27" i="19"/>
  <c r="B27" i="19"/>
  <c r="J26" i="19"/>
  <c r="I26" i="19"/>
  <c r="H26" i="19"/>
  <c r="G26" i="19"/>
  <c r="E26" i="19"/>
  <c r="D26" i="19"/>
  <c r="C26" i="19"/>
  <c r="B26" i="19"/>
  <c r="J25" i="19"/>
  <c r="I25" i="19"/>
  <c r="H25" i="19"/>
  <c r="G25" i="19"/>
  <c r="E25" i="19"/>
  <c r="D25" i="19"/>
  <c r="C25" i="19"/>
  <c r="B25" i="19"/>
  <c r="J24" i="19"/>
  <c r="I24" i="19"/>
  <c r="H24" i="19"/>
  <c r="G24" i="19"/>
  <c r="E24" i="19"/>
  <c r="D24" i="19"/>
  <c r="C24" i="19"/>
  <c r="B24" i="19"/>
  <c r="J23" i="19"/>
  <c r="I23" i="19"/>
  <c r="H23" i="19"/>
  <c r="G23" i="19"/>
  <c r="E23" i="19"/>
  <c r="D23" i="19"/>
  <c r="C23" i="19"/>
  <c r="B23" i="19"/>
  <c r="J22" i="19"/>
  <c r="I22" i="19"/>
  <c r="H22" i="19"/>
  <c r="G22" i="19"/>
  <c r="E22" i="19"/>
  <c r="D22" i="19"/>
  <c r="C22" i="19"/>
  <c r="B22" i="19"/>
  <c r="J21" i="19"/>
  <c r="I21" i="19"/>
  <c r="H21" i="19"/>
  <c r="G21" i="19"/>
  <c r="E21" i="19"/>
  <c r="D21" i="19"/>
  <c r="C21" i="19"/>
  <c r="B21" i="19"/>
  <c r="J20" i="19"/>
  <c r="I20" i="19"/>
  <c r="H20" i="19"/>
  <c r="G20" i="19"/>
  <c r="E20" i="19"/>
  <c r="D20" i="19"/>
  <c r="C20" i="19"/>
  <c r="B20" i="19"/>
  <c r="J19" i="19"/>
  <c r="I19" i="19"/>
  <c r="H19" i="19"/>
  <c r="G19" i="19"/>
  <c r="E19" i="19"/>
  <c r="D19" i="19"/>
  <c r="C19" i="19"/>
  <c r="B19" i="19"/>
  <c r="J18" i="19"/>
  <c r="I18" i="19"/>
  <c r="H18" i="19"/>
  <c r="G18" i="19"/>
  <c r="E18" i="19"/>
  <c r="D18" i="19"/>
  <c r="C18" i="19"/>
  <c r="B18" i="19"/>
  <c r="J17" i="19"/>
  <c r="I17" i="19"/>
  <c r="H17" i="19"/>
  <c r="G17" i="19"/>
  <c r="E17" i="19"/>
  <c r="D17" i="19"/>
  <c r="C17" i="19"/>
  <c r="B17" i="19"/>
  <c r="J16" i="19"/>
  <c r="I16" i="19"/>
  <c r="H16" i="19"/>
  <c r="G16" i="19"/>
  <c r="E16" i="19"/>
  <c r="D16" i="19"/>
  <c r="C16" i="19"/>
  <c r="B16" i="19"/>
  <c r="J15" i="19"/>
  <c r="I15" i="19"/>
  <c r="H15" i="19"/>
  <c r="G15" i="19"/>
  <c r="E15" i="19"/>
  <c r="D15" i="19"/>
  <c r="C15" i="19"/>
  <c r="B15" i="19"/>
  <c r="J14" i="19"/>
  <c r="I14" i="19"/>
  <c r="H14" i="19"/>
  <c r="G14" i="19"/>
  <c r="E14" i="19"/>
  <c r="D14" i="19"/>
  <c r="C14" i="19"/>
  <c r="B14" i="19"/>
  <c r="J13" i="19"/>
  <c r="I13" i="19"/>
  <c r="H13" i="19"/>
  <c r="G13" i="19"/>
  <c r="E13" i="19"/>
  <c r="D13" i="19"/>
  <c r="C13" i="19"/>
  <c r="B13" i="19"/>
  <c r="J12" i="19"/>
  <c r="I12" i="19"/>
  <c r="H12" i="19"/>
  <c r="G12" i="19"/>
  <c r="E12" i="19"/>
  <c r="D12" i="19"/>
  <c r="C12" i="19"/>
  <c r="B12" i="19"/>
  <c r="J11" i="19"/>
  <c r="I11" i="19"/>
  <c r="H11" i="19"/>
  <c r="G11" i="19"/>
  <c r="E11" i="19"/>
  <c r="D11" i="19"/>
  <c r="C11" i="19"/>
  <c r="B11" i="19"/>
  <c r="J10" i="19"/>
  <c r="I10" i="19"/>
  <c r="H10" i="19"/>
  <c r="G10" i="19"/>
  <c r="E10" i="19"/>
  <c r="D10" i="19"/>
  <c r="C10" i="19"/>
  <c r="B10" i="19"/>
  <c r="J9" i="19"/>
  <c r="I9" i="19"/>
  <c r="H9" i="19"/>
  <c r="G9" i="19"/>
  <c r="E9" i="19"/>
  <c r="D9" i="19"/>
  <c r="C9" i="19"/>
  <c r="B9" i="19"/>
  <c r="J8" i="19"/>
  <c r="I8" i="19"/>
  <c r="H8" i="19"/>
  <c r="G8" i="19"/>
  <c r="E8" i="19"/>
  <c r="D8" i="19"/>
  <c r="C8" i="19"/>
  <c r="B8" i="19"/>
  <c r="J7" i="19"/>
  <c r="I7" i="19"/>
  <c r="H7" i="19"/>
  <c r="G7" i="19"/>
  <c r="E7" i="19"/>
  <c r="D7" i="19"/>
  <c r="C7" i="19"/>
  <c r="B7" i="19"/>
  <c r="J6" i="19"/>
  <c r="I6" i="19"/>
  <c r="H6" i="19"/>
  <c r="G6" i="19"/>
  <c r="E6" i="19"/>
  <c r="D6" i="19"/>
  <c r="C6" i="19"/>
  <c r="B6" i="19"/>
  <c r="J2" i="19"/>
  <c r="I31" i="16"/>
  <c r="G31" i="16"/>
  <c r="I30" i="16"/>
  <c r="G30" i="16"/>
  <c r="E30" i="16" s="1"/>
  <c r="I29" i="16"/>
  <c r="G29" i="16"/>
  <c r="I27" i="16"/>
  <c r="G27" i="16"/>
  <c r="I26" i="16"/>
  <c r="G26" i="16"/>
  <c r="I25" i="16"/>
  <c r="G25" i="16"/>
  <c r="E25" i="16" s="1"/>
  <c r="I23" i="16"/>
  <c r="G23" i="16"/>
  <c r="I22" i="16"/>
  <c r="G22" i="16"/>
  <c r="G24" i="16" s="1"/>
  <c r="J18" i="16"/>
  <c r="I18" i="16"/>
  <c r="E18" i="16"/>
  <c r="E14" i="16"/>
  <c r="E13" i="16"/>
  <c r="I32" i="16" l="1"/>
  <c r="J14" i="16" s="1"/>
  <c r="E29" i="16"/>
  <c r="E32" i="16" s="1"/>
  <c r="G18" i="16"/>
  <c r="C18" i="16" s="1"/>
  <c r="F8" i="16" s="1"/>
  <c r="I8" i="16" s="1"/>
  <c r="I28" i="16"/>
  <c r="I24" i="16"/>
  <c r="E12" i="16"/>
  <c r="E23" i="16"/>
  <c r="G32" i="16"/>
  <c r="J13" i="16" s="1"/>
  <c r="E26" i="16"/>
  <c r="E31" i="16"/>
  <c r="E27" i="16"/>
  <c r="G28" i="16"/>
  <c r="I14" i="16"/>
  <c r="E22" i="16"/>
  <c r="E24" i="16" s="1"/>
  <c r="I33" i="16" l="1"/>
  <c r="G14" i="16"/>
  <c r="C14" i="16" s="1"/>
  <c r="F7" i="16" s="1"/>
  <c r="I7" i="16" s="1"/>
  <c r="J12" i="16"/>
  <c r="E28" i="16"/>
  <c r="I34" i="16"/>
  <c r="E33" i="16"/>
  <c r="E34" i="16" s="1"/>
  <c r="I13" i="16"/>
  <c r="G33" i="16"/>
  <c r="G34" i="16" s="1"/>
  <c r="G13" i="16" l="1"/>
  <c r="I12" i="16"/>
  <c r="G12" i="16" l="1"/>
  <c r="C13" i="16"/>
  <c r="F6" i="16" l="1"/>
  <c r="I6" i="16" s="1"/>
  <c r="C12" i="16"/>
  <c r="F36" i="16" l="1"/>
  <c r="F5" i="16"/>
  <c r="I5" i="16" s="1"/>
  <c r="F37" i="16"/>
</calcChain>
</file>

<file path=xl/sharedStrings.xml><?xml version="1.0" encoding="utf-8"?>
<sst xmlns="http://schemas.openxmlformats.org/spreadsheetml/2006/main" count="323" uniqueCount="180">
  <si>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</si>
  <si>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</si>
  <si>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</si>
  <si>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</si>
  <si>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</si>
  <si>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</si>
  <si>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</si>
  <si>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</si>
  <si>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</si>
  <si>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</si>
  <si>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</si>
  <si>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</si>
  <si>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</si>
  <si>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</si>
  <si>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</si>
  <si>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</si>
  <si>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</si>
  <si>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</si>
  <si>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</si>
  <si>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</si>
  <si>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</si>
  <si>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</si>
  <si>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</si>
  <si>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</si>
  <si>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</si>
  <si>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</si>
  <si>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</si>
  <si>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</si>
  <si>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</si>
  <si>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</si>
  <si>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</si>
  <si>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</si>
  <si>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</si>
  <si>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</si>
  <si>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</si>
  <si>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</si>
  <si>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</si>
  <si>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</si>
  <si>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</si>
  <si>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</si>
  <si>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</si>
  <si>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</si>
  <si>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</si>
  <si>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</si>
  <si>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</si>
  <si>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</si>
  <si>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</si>
  <si>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</si>
  <si>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</si>
  <si>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</si>
  <si>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</si>
  <si>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</si>
  <si>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</si>
  <si>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</si>
  <si>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</si>
  <si>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</si>
  <si>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</si>
  <si>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</si>
  <si>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</si>
  <si>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</si>
  <si>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</si>
  <si>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</si>
  <si>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</si>
  <si>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</si>
  <si>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</si>
  <si>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</si>
  <si>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</si>
  <si>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</si>
  <si>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</si>
  <si>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</si>
  <si>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</si>
  <si>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</si>
  <si>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</si>
  <si>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</si>
  <si>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</si>
  <si>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</si>
  <si>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</si>
  <si>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</si>
  <si>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</si>
  <si>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</si>
  <si>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</si>
  <si>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</si>
  <si>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</si>
  <si>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</si>
  <si>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</si>
  <si>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</si>
  <si>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</si>
  <si>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</si>
  <si>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</si>
  <si>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</si>
  <si>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</si>
  <si>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</si>
  <si>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</si>
  <si>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</si>
  <si>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</si>
  <si>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</si>
  <si>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</si>
  <si>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</si>
  <si>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</si>
  <si>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</si>
  <si>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</si>
  <si>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</si>
  <si>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</si>
  <si>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</si>
  <si>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</si>
  <si>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</si>
  <si>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</si>
  <si>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</si>
  <si>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</si>
  <si>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</si>
  <si>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</si>
  <si>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</si>
  <si>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</si>
  <si>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</si>
  <si>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３　月</t>
    <phoneticPr fontId="2"/>
  </si>
  <si>
    <t>２　世　帯（△は減）</t>
    <phoneticPr fontId="2"/>
  </si>
  <si>
    <t>３　人口増減の内訳（△は減）</t>
    <phoneticPr fontId="2"/>
  </si>
  <si>
    <t>（単位：人）</t>
    <phoneticPr fontId="2"/>
  </si>
  <si>
    <t>転　入</t>
    <phoneticPr fontId="2"/>
  </si>
  <si>
    <t>転　出</t>
    <phoneticPr fontId="2"/>
  </si>
  <si>
    <t>　計　（４）</t>
    <phoneticPr fontId="2"/>
  </si>
  <si>
    <t>（令和３年４月１日 現 在 )</t>
    <rPh sb="1" eb="2">
      <t>レイ</t>
    </rPh>
    <rPh sb="2" eb="3">
      <t>ワ</t>
    </rPh>
    <rPh sb="4" eb="5">
      <t>ネン</t>
    </rPh>
    <rPh sb="6" eb="7">
      <t>ゲツ</t>
    </rPh>
    <phoneticPr fontId="2"/>
  </si>
  <si>
    <t>４　月</t>
    <phoneticPr fontId="2"/>
  </si>
  <si>
    <t>神 奈 川 県 の 人 口 と 世 帯</t>
    <phoneticPr fontId="1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</si>
  <si>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</si>
  <si>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</si>
  <si>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</si>
  <si>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（神奈川県ホームページから抜粋、神奈川県統計センター調）</t>
    <rPh sb="1" eb="5">
      <t>カナガワケン</t>
    </rPh>
    <rPh sb="13" eb="15">
      <t>バッスイ</t>
    </rPh>
    <rPh sb="16" eb="20">
      <t>カナガワケン</t>
    </rPh>
    <rPh sb="20" eb="22">
      <t>トウケイ</t>
    </rPh>
    <rPh sb="26" eb="27">
      <t>シラ</t>
    </rPh>
    <phoneticPr fontId="12"/>
  </si>
  <si>
    <t>№443　令和４年３月３日発表</t>
    <phoneticPr fontId="2"/>
  </si>
  <si>
    <t>　　　　座間市町丁字別人口と世帯</t>
    <rPh sb="4" eb="7">
      <t>ザマシ</t>
    </rPh>
    <rPh sb="7" eb="8">
      <t>マチ</t>
    </rPh>
    <rPh sb="8" eb="9">
      <t>チョウ</t>
    </rPh>
    <rPh sb="9" eb="10">
      <t>アザ</t>
    </rPh>
    <rPh sb="10" eb="11">
      <t>ベツ</t>
    </rPh>
    <rPh sb="11" eb="13">
      <t>ジンコウ</t>
    </rPh>
    <rPh sb="14" eb="16">
      <t>セタイ</t>
    </rPh>
    <phoneticPr fontId="12"/>
  </si>
  <si>
    <t>令和３年４月１日現在</t>
    <rPh sb="0" eb="1">
      <t>レイ</t>
    </rPh>
    <rPh sb="1" eb="2">
      <t>ワ</t>
    </rPh>
    <rPh sb="3" eb="4">
      <t>ネン</t>
    </rPh>
    <rPh sb="5" eb="6">
      <t>ガツ</t>
    </rPh>
    <rPh sb="6" eb="8">
      <t>ツイタチ</t>
    </rPh>
    <rPh sb="7" eb="10">
      <t>ニチゲンザイ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</si>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</sst>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8">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thin">
        <color indexed="54"/>
      </left>
      <right/>
      <top style="double">
        <color indexed="54"/>
      </top>
      <bottom style="medium">
        <color indexed="54"/>
      </bottom>
      <diagonal/>
    </border>
    <border>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thin">
        <color indexed="54"/>
      </top>
      <bottom style="double">
        <color indexed="54"/>
      </bottom>
      <diagonal/>
    </border>
    <border>
      <left/>
      <right/>
      <top style="thin">
        <color indexed="54"/>
      </top>
      <bottom style="double">
        <color indexed="54"/>
      </bottom>
      <diagonal/>
    </border>
    <border>
      <left/>
      <right style="medium">
        <color indexed="54"/>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thin">
        <color indexed="54"/>
      </top>
      <bottom style="double">
        <color indexed="54"/>
      </bottom>
      <diagonal/>
    </border>
    <border>
      <left style="medium">
        <color indexed="54"/>
      </left>
      <right/>
      <top style="double">
        <color indexed="54"/>
      </top>
      <bottom style="medium">
        <color indexed="54"/>
      </bottom>
      <diagonal/>
    </border>
    <border>
      <left/>
      <right style="thin">
        <color indexed="54"/>
      </right>
      <top style="double">
        <color indexed="54"/>
      </top>
      <bottom style="medium">
        <color indexed="54"/>
      </bottom>
      <diagonal/>
    </border>
    <border>
      <left style="thin">
        <color indexed="54"/>
      </left>
      <right/>
      <top style="thin">
        <color indexed="54"/>
      </top>
      <bottom style="thin">
        <color indexed="54"/>
      </bottom>
      <diagonal/>
    </border>
    <border>
      <left/>
      <right style="thin">
        <color indexed="54"/>
      </right>
      <top style="thin">
        <color indexed="54"/>
      </top>
      <bottom style="thin">
        <color indexed="54"/>
      </bottom>
      <diagonal/>
    </border>
    <border>
      <left style="medium">
        <color indexed="54"/>
      </left>
      <right/>
      <top style="thin">
        <color indexed="54"/>
      </top>
      <bottom style="thin">
        <color indexed="54"/>
      </bottom>
      <diagonal/>
    </border>
    <border>
      <left style="medium">
        <color indexed="54"/>
      </left>
      <right/>
      <top style="medium">
        <color indexed="54"/>
      </top>
      <bottom style="medium">
        <color indexed="54"/>
      </bottom>
      <diagonal/>
    </border>
    <border>
      <left/>
      <right/>
      <top style="medium">
        <color indexed="54"/>
      </top>
      <bottom style="medium">
        <color indexed="54"/>
      </bottom>
      <diagonal/>
    </border>
    <border>
      <left/>
      <right style="medium">
        <color indexed="54"/>
      </right>
      <top style="medium">
        <color indexed="54"/>
      </top>
      <bottom style="medium">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right style="medium">
        <color indexed="54"/>
      </right>
      <top style="thin">
        <color indexed="54"/>
      </top>
      <bottom style="thin">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right style="thin">
        <color indexed="54"/>
      </right>
      <top style="medium">
        <color indexed="54"/>
      </top>
      <bottom style="medium">
        <color indexed="54"/>
      </bottom>
      <diagonal/>
    </border>
    <border>
      <left style="thin">
        <color indexed="54"/>
      </left>
      <right/>
      <top style="medium">
        <color indexed="54"/>
      </top>
      <bottom style="medium">
        <color indexed="54"/>
      </bottom>
      <diagonal/>
    </border>
    <border>
      <left/>
      <right/>
      <top style="medium">
        <color indexed="54"/>
      </top>
      <bottom style="thin">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style="thin">
        <color indexed="54"/>
      </right>
      <top/>
      <bottom style="double">
        <color indexed="54"/>
      </bottom>
      <diagonal/>
    </border>
    <border>
      <left style="medium">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thin">
        <color indexed="54"/>
      </top>
      <bottom style="medium">
        <color indexed="54"/>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37" fontId="1" fillId="0" borderId="0"/>
    <xf numFmtId="37" fontId="1" fillId="0" borderId="0"/>
  </cellStyleXfs>
  <cellXfs count="231">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1"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6" fillId="0" borderId="3" xfId="1" applyFont="1" applyBorder="1" applyAlignment="1">
      <alignment vertical="center"/>
    </xf>
    <xf numFmtId="37" fontId="17" fillId="0" borderId="3" xfId="1" applyFont="1" applyBorder="1" applyAlignment="1">
      <alignment horizontal="righ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vertical="center"/>
    </xf>
    <xf numFmtId="179" fontId="13" fillId="0" borderId="21"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vertical="center"/>
    </xf>
    <xf numFmtId="179" fontId="13" fillId="0" borderId="0" xfId="1" applyNumberFormat="1" applyFont="1" applyBorder="1" applyAlignment="1" applyProtection="1">
      <alignment vertical="center"/>
    </xf>
    <xf numFmtId="179" fontId="13" fillId="0" borderId="21"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20" fillId="0" borderId="22" xfId="1" applyFont="1" applyBorder="1" applyAlignment="1" applyProtection="1">
      <alignment vertical="center"/>
    </xf>
    <xf numFmtId="179" fontId="20" fillId="0" borderId="21" xfId="1" applyNumberFormat="1" applyFont="1" applyBorder="1" applyAlignment="1" applyProtection="1">
      <alignment vertical="center"/>
    </xf>
    <xf numFmtId="0" fontId="13" fillId="0" borderId="22" xfId="1" applyNumberFormat="1" applyFont="1" applyBorder="1" applyAlignment="1" applyProtection="1">
      <alignment vertical="center"/>
    </xf>
    <xf numFmtId="37" fontId="13" fillId="0" borderId="24" xfId="1" applyFont="1" applyBorder="1" applyAlignment="1" applyProtection="1">
      <alignment vertical="center"/>
    </xf>
    <xf numFmtId="179" fontId="13" fillId="0" borderId="25" xfId="1" applyNumberFormat="1" applyFont="1" applyBorder="1" applyAlignment="1" applyProtection="1">
      <alignment horizontal="right" vertical="center"/>
    </xf>
    <xf numFmtId="37" fontId="13" fillId="0" borderId="26" xfId="1" applyFont="1" applyBorder="1" applyAlignment="1" applyProtection="1">
      <alignment vertical="center"/>
    </xf>
    <xf numFmtId="179" fontId="13" fillId="0" borderId="25" xfId="1" applyNumberFormat="1" applyFont="1" applyBorder="1" applyAlignment="1" applyProtection="1">
      <alignment vertical="center"/>
    </xf>
    <xf numFmtId="179" fontId="13" fillId="0" borderId="27" xfId="1" applyNumberFormat="1" applyFont="1" applyBorder="1" applyAlignment="1" applyProtection="1">
      <alignmen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8" xfId="1" applyNumberFormat="1" applyFont="1" applyBorder="1" applyAlignment="1" applyProtection="1">
      <alignment vertical="center"/>
    </xf>
    <xf numFmtId="179" fontId="13" fillId="0" borderId="20" xfId="1" applyNumberFormat="1" applyFont="1" applyBorder="1" applyAlignment="1" applyProtection="1">
      <alignment vertical="center" shrinkToFit="1"/>
    </xf>
    <xf numFmtId="176" fontId="13" fillId="0" borderId="29" xfId="1" applyNumberFormat="1" applyFont="1" applyBorder="1" applyAlignment="1" applyProtection="1">
      <alignment vertical="center"/>
    </xf>
    <xf numFmtId="179" fontId="13" fillId="0" borderId="23" xfId="1" applyNumberFormat="1" applyFont="1" applyBorder="1" applyAlignment="1" applyProtection="1">
      <alignment vertical="center" shrinkToFit="1"/>
    </xf>
    <xf numFmtId="176" fontId="13" fillId="0" borderId="30" xfId="1" applyNumberFormat="1" applyFont="1" applyBorder="1" applyAlignment="1" applyProtection="1">
      <alignment vertical="center"/>
    </xf>
    <xf numFmtId="179" fontId="13" fillId="0" borderId="27" xfId="1" applyNumberFormat="1" applyFont="1" applyBorder="1" applyAlignment="1" applyProtection="1">
      <alignment vertical="center" shrinkToFit="1"/>
    </xf>
    <xf numFmtId="37" fontId="13" fillId="0" borderId="0" xfId="1" applyFont="1" applyFill="1" applyBorder="1" applyAlignment="1" applyProtection="1">
      <alignment vertical="center"/>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6" xfId="0" applyFont="1" applyFill="1" applyBorder="1" applyAlignment="1">
      <alignment horizontal="center" vertical="center"/>
    </xf>
    <xf numFmtId="182" fontId="22" fillId="0" borderId="76"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3" xfId="0" applyFont="1" applyFill="1" applyBorder="1" applyAlignment="1">
      <alignment horizontal="center" vertical="center"/>
    </xf>
    <xf numFmtId="182" fontId="22" fillId="0" borderId="84" xfId="0" applyNumberFormat="1" applyFont="1" applyFill="1" applyBorder="1" applyAlignment="1">
      <alignment vertical="center"/>
    </xf>
    <xf numFmtId="0" fontId="22" fillId="0" borderId="85" xfId="0" applyNumberFormat="1" applyFont="1" applyFill="1" applyBorder="1" applyAlignment="1">
      <alignment vertical="center"/>
    </xf>
    <xf numFmtId="179" fontId="22" fillId="0" borderId="86" xfId="0" applyNumberFormat="1" applyFont="1" applyFill="1" applyBorder="1" applyAlignment="1">
      <alignment vertical="center"/>
    </xf>
    <xf numFmtId="0" fontId="22" fillId="0" borderId="87" xfId="0" applyFont="1" applyFill="1" applyBorder="1" applyAlignment="1">
      <alignment horizontal="center" vertical="center"/>
    </xf>
    <xf numFmtId="182" fontId="22" fillId="0" borderId="88"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9" xfId="0" applyNumberFormat="1" applyFont="1" applyFill="1" applyBorder="1" applyAlignment="1">
      <alignment vertical="center"/>
    </xf>
    <xf numFmtId="0" fontId="22" fillId="0" borderId="90" xfId="0" applyFont="1" applyFill="1" applyBorder="1" applyAlignment="1">
      <alignment horizontal="center" vertical="center"/>
    </xf>
    <xf numFmtId="182" fontId="22" fillId="0" borderId="91" xfId="0" applyNumberFormat="1" applyFont="1" applyFill="1" applyBorder="1" applyAlignment="1">
      <alignment vertical="center"/>
    </xf>
    <xf numFmtId="182" fontId="22" fillId="0" borderId="92" xfId="0" applyNumberFormat="1" applyFont="1" applyFill="1" applyBorder="1" applyAlignment="1">
      <alignment vertical="center"/>
    </xf>
    <xf numFmtId="183" fontId="22" fillId="0" borderId="93" xfId="0" applyNumberFormat="1" applyFont="1" applyFill="1" applyBorder="1" applyAlignment="1">
      <alignment vertical="center"/>
    </xf>
    <xf numFmtId="183" fontId="22" fillId="0" borderId="89" xfId="0" applyNumberFormat="1" applyFont="1" applyFill="1" applyBorder="1" applyAlignment="1">
      <alignment horizontal="righ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182" fontId="22" fillId="0" borderId="96" xfId="0" applyNumberFormat="1" applyFont="1" applyFill="1" applyBorder="1" applyAlignment="1">
      <alignment vertical="center"/>
    </xf>
    <xf numFmtId="183" fontId="22" fillId="0" borderId="97" xfId="0" applyNumberFormat="1" applyFont="1" applyFill="1" applyBorder="1" applyAlignment="1">
      <alignment vertical="center"/>
    </xf>
    <xf numFmtId="182" fontId="22" fillId="0" borderId="88" xfId="0" applyNumberFormat="1" applyFont="1" applyFill="1" applyBorder="1" applyAlignment="1">
      <alignment horizontal="right" vertical="center"/>
    </xf>
    <xf numFmtId="0" fontId="22" fillId="0" borderId="98" xfId="0" applyFont="1" applyFill="1" applyBorder="1" applyAlignment="1">
      <alignment horizontal="center" vertical="center"/>
    </xf>
    <xf numFmtId="182" fontId="22" fillId="0" borderId="80" xfId="0" applyNumberFormat="1" applyFont="1" applyFill="1" applyBorder="1" applyAlignment="1">
      <alignment vertical="center"/>
    </xf>
    <xf numFmtId="183" fontId="22" fillId="0" borderId="99" xfId="0" applyNumberFormat="1" applyFont="1" applyFill="1" applyBorder="1" applyAlignment="1">
      <alignment vertical="center"/>
    </xf>
    <xf numFmtId="0" fontId="22" fillId="3" borderId="87" xfId="0" applyFont="1" applyFill="1" applyBorder="1" applyAlignment="1">
      <alignment horizontal="center" vertical="center"/>
    </xf>
    <xf numFmtId="0" fontId="22" fillId="0" borderId="0" xfId="0" applyFont="1"/>
    <xf numFmtId="0" fontId="22" fillId="0" borderId="100" xfId="0" applyFont="1" applyFill="1" applyBorder="1" applyAlignment="1">
      <alignment horizontal="center" vertical="center"/>
    </xf>
    <xf numFmtId="182" fontId="22" fillId="0" borderId="101" xfId="0" applyNumberFormat="1" applyFont="1" applyFill="1" applyBorder="1" applyAlignment="1">
      <alignment vertical="center"/>
    </xf>
    <xf numFmtId="0" fontId="22" fillId="0" borderId="102" xfId="0" applyFont="1" applyFill="1" applyBorder="1" applyAlignment="1">
      <alignment horizontal="center" vertical="center"/>
    </xf>
    <xf numFmtId="182" fontId="22" fillId="0" borderId="103" xfId="0" applyNumberFormat="1" applyFont="1" applyFill="1" applyBorder="1" applyAlignment="1">
      <alignment vertical="center"/>
    </xf>
    <xf numFmtId="177" fontId="9" fillId="0" borderId="57"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40" xfId="2" applyNumberFormat="1" applyFont="1" applyBorder="1" applyAlignment="1" applyProtection="1">
      <alignment vertical="center"/>
    </xf>
    <xf numFmtId="177" fontId="9" fillId="0" borderId="39" xfId="2" applyNumberFormat="1" applyFont="1" applyBorder="1" applyAlignment="1" applyProtection="1">
      <alignment vertical="center"/>
    </xf>
    <xf numFmtId="177" fontId="9" fillId="0" borderId="31" xfId="2" applyNumberFormat="1" applyFont="1" applyBorder="1" applyAlignment="1" applyProtection="1">
      <alignment vertical="center"/>
    </xf>
    <xf numFmtId="177" fontId="9" fillId="0" borderId="32" xfId="2" applyNumberFormat="1" applyFont="1" applyBorder="1" applyAlignment="1" applyProtection="1">
      <alignment vertical="center"/>
    </xf>
    <xf numFmtId="37" fontId="5" fillId="0" borderId="0" xfId="2" applyFont="1" applyBorder="1" applyAlignment="1" applyProtection="1"/>
    <xf numFmtId="37" fontId="9" fillId="0" borderId="33" xfId="2" applyFont="1" applyBorder="1" applyAlignment="1" applyProtection="1">
      <alignment vertical="center"/>
    </xf>
    <xf numFmtId="37" fontId="9" fillId="0" borderId="34" xfId="2" applyFont="1" applyBorder="1" applyAlignment="1" applyProtection="1">
      <alignment vertical="center"/>
    </xf>
    <xf numFmtId="37" fontId="9" fillId="0" borderId="35" xfId="2" applyFont="1" applyBorder="1" applyAlignment="1" applyProtection="1">
      <alignment vertical="center"/>
    </xf>
    <xf numFmtId="37" fontId="9" fillId="0" borderId="36" xfId="2" applyFont="1" applyBorder="1" applyAlignment="1" applyProtection="1">
      <alignment vertical="center"/>
    </xf>
    <xf numFmtId="37" fontId="9" fillId="0" borderId="37" xfId="2" applyFont="1" applyBorder="1" applyAlignment="1" applyProtection="1">
      <alignment vertical="center"/>
    </xf>
    <xf numFmtId="37" fontId="9" fillId="0" borderId="38" xfId="2" applyFont="1" applyBorder="1" applyAlignment="1" applyProtection="1">
      <alignment vertical="center"/>
    </xf>
    <xf numFmtId="177" fontId="9" fillId="0" borderId="36" xfId="2" applyNumberFormat="1" applyFont="1" applyFill="1" applyBorder="1" applyAlignment="1" applyProtection="1">
      <alignment horizontal="right" vertical="center"/>
    </xf>
    <xf numFmtId="177" fontId="9" fillId="0" borderId="39"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177" fontId="9" fillId="0" borderId="41" xfId="2" applyNumberFormat="1" applyFont="1" applyBorder="1" applyAlignment="1" applyProtection="1">
      <alignment vertical="center"/>
    </xf>
    <xf numFmtId="177" fontId="9" fillId="0" borderId="42" xfId="2" applyNumberFormat="1" applyFont="1" applyBorder="1" applyAlignment="1" applyProtection="1">
      <alignment vertical="center"/>
    </xf>
    <xf numFmtId="177" fontId="9" fillId="0" borderId="43" xfId="2" applyNumberFormat="1" applyFont="1" applyFill="1" applyBorder="1" applyAlignment="1" applyProtection="1">
      <alignment horizontal="right" vertical="center"/>
    </xf>
    <xf numFmtId="177" fontId="9" fillId="0" borderId="44" xfId="2" applyNumberFormat="1" applyFont="1" applyFill="1" applyBorder="1" applyAlignment="1" applyProtection="1">
      <alignment horizontal="right" vertical="center"/>
    </xf>
    <xf numFmtId="177" fontId="9" fillId="0" borderId="45" xfId="2" applyNumberFormat="1" applyFont="1" applyBorder="1" applyAlignment="1" applyProtection="1">
      <alignment vertical="center"/>
    </xf>
    <xf numFmtId="177" fontId="9" fillId="0" borderId="44" xfId="2" applyNumberFormat="1" applyFont="1" applyBorder="1" applyAlignment="1" applyProtection="1">
      <alignment vertical="center"/>
    </xf>
    <xf numFmtId="37" fontId="9" fillId="0" borderId="46" xfId="2" applyFont="1" applyBorder="1" applyAlignment="1" applyProtection="1">
      <alignment horizontal="center" vertical="center"/>
    </xf>
    <xf numFmtId="37" fontId="9" fillId="0" borderId="47" xfId="2" applyFont="1" applyBorder="1" applyAlignment="1" applyProtection="1">
      <alignment horizontal="center" vertical="center"/>
    </xf>
    <xf numFmtId="37" fontId="9" fillId="0" borderId="48" xfId="2" applyFont="1" applyBorder="1" applyAlignment="1" applyProtection="1">
      <alignment horizontal="center" vertical="center"/>
    </xf>
    <xf numFmtId="37" fontId="9" fillId="0" borderId="59" xfId="2" applyFont="1" applyBorder="1" applyAlignment="1" applyProtection="1">
      <alignment horizontal="center" vertical="center"/>
    </xf>
    <xf numFmtId="37" fontId="9" fillId="0" borderId="60" xfId="2" applyFont="1" applyBorder="1" applyAlignment="1" applyProtection="1">
      <alignment horizontal="center" vertical="center"/>
    </xf>
    <xf numFmtId="177" fontId="9" fillId="0" borderId="33" xfId="2" applyNumberFormat="1" applyFont="1" applyFill="1" applyBorder="1" applyAlignment="1" applyProtection="1">
      <alignment vertical="center"/>
    </xf>
    <xf numFmtId="177" fontId="9" fillId="0" borderId="42" xfId="2" applyNumberFormat="1" applyFont="1" applyFill="1" applyBorder="1" applyAlignment="1" applyProtection="1">
      <alignment vertical="center"/>
    </xf>
    <xf numFmtId="37" fontId="9" fillId="0" borderId="46" xfId="2" applyFont="1" applyBorder="1" applyAlignment="1" applyProtection="1">
      <alignment vertical="center"/>
    </xf>
    <xf numFmtId="37" fontId="9" fillId="0" borderId="47" xfId="2" applyFont="1" applyBorder="1" applyAlignment="1" applyProtection="1">
      <alignment vertical="center"/>
    </xf>
    <xf numFmtId="37" fontId="9" fillId="0" borderId="48" xfId="2" applyFont="1" applyBorder="1" applyAlignment="1" applyProtection="1">
      <alignment vertical="center"/>
    </xf>
    <xf numFmtId="37" fontId="9" fillId="0" borderId="49" xfId="2" applyFont="1" applyBorder="1" applyAlignment="1" applyProtection="1">
      <alignment vertical="center"/>
    </xf>
    <xf numFmtId="37" fontId="9" fillId="0" borderId="50" xfId="2" applyFont="1" applyBorder="1" applyAlignment="1" applyProtection="1">
      <alignment vertical="center"/>
    </xf>
    <xf numFmtId="37" fontId="9" fillId="0" borderId="43" xfId="2" applyFont="1" applyBorder="1" applyAlignment="1" applyProtection="1">
      <alignment vertical="center"/>
    </xf>
    <xf numFmtId="37" fontId="9" fillId="0" borderId="51"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2" xfId="2" applyFont="1" applyBorder="1" applyAlignment="1" applyProtection="1">
      <alignment horizontal="center" vertical="center" textRotation="255"/>
    </xf>
    <xf numFmtId="37" fontId="10" fillId="0" borderId="53" xfId="2" applyFont="1" applyBorder="1" applyAlignment="1" applyProtection="1">
      <alignment horizontal="center" vertical="center" textRotation="255"/>
    </xf>
    <xf numFmtId="37" fontId="9" fillId="0" borderId="54" xfId="2" applyFont="1" applyBorder="1" applyAlignment="1" applyProtection="1">
      <alignment horizontal="center" vertical="center" textRotation="255"/>
    </xf>
    <xf numFmtId="37" fontId="9" fillId="0" borderId="55" xfId="2" applyFont="1" applyBorder="1" applyAlignment="1" applyProtection="1">
      <alignment horizontal="center" vertical="center" textRotation="255"/>
    </xf>
    <xf numFmtId="37" fontId="9" fillId="0" borderId="56" xfId="2" applyFont="1" applyBorder="1" applyAlignment="1" applyProtection="1">
      <alignment horizontal="center" vertical="center" textRotation="255"/>
    </xf>
    <xf numFmtId="37" fontId="9" fillId="0" borderId="57" xfId="2" applyFont="1" applyBorder="1" applyAlignment="1" applyProtection="1">
      <alignment vertical="center"/>
    </xf>
    <xf numFmtId="37" fontId="9" fillId="0" borderId="58" xfId="2" applyFont="1" applyBorder="1" applyAlignment="1" applyProtection="1">
      <alignment vertical="center"/>
    </xf>
    <xf numFmtId="37" fontId="9" fillId="0" borderId="61" xfId="2" applyFont="1" applyBorder="1" applyAlignment="1" applyProtection="1">
      <alignment vertical="center"/>
    </xf>
    <xf numFmtId="37" fontId="9" fillId="0" borderId="64" xfId="2" applyFont="1" applyBorder="1" applyAlignment="1" applyProtection="1">
      <alignment horizontal="center" vertical="center" textRotation="255"/>
    </xf>
    <xf numFmtId="37" fontId="21" fillId="0" borderId="46" xfId="2" applyFont="1" applyFill="1" applyBorder="1" applyAlignment="1" applyProtection="1">
      <alignment horizontal="center" vertical="center"/>
    </xf>
    <xf numFmtId="37" fontId="21" fillId="0" borderId="59" xfId="2" applyFont="1" applyFill="1" applyBorder="1" applyAlignment="1" applyProtection="1">
      <alignment horizontal="center" vertical="center"/>
    </xf>
    <xf numFmtId="37" fontId="9" fillId="0" borderId="60" xfId="2" applyFont="1" applyFill="1" applyBorder="1" applyAlignment="1" applyProtection="1">
      <alignment horizontal="center" vertical="center"/>
    </xf>
    <xf numFmtId="37" fontId="9" fillId="0" borderId="59"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52" xfId="2" applyFont="1" applyBorder="1" applyAlignment="1" applyProtection="1">
      <alignment horizontal="center" vertical="center" textRotation="255"/>
    </xf>
    <xf numFmtId="37" fontId="9" fillId="0" borderId="53" xfId="2" applyFont="1" applyBorder="1" applyAlignment="1" applyProtection="1">
      <alignment horizontal="center" vertical="center" textRotation="255"/>
    </xf>
    <xf numFmtId="177" fontId="21" fillId="0" borderId="31" xfId="2" applyNumberFormat="1" applyFont="1" applyFill="1" applyBorder="1" applyAlignment="1" applyProtection="1">
      <alignment horizontal="right" vertical="center"/>
    </xf>
    <xf numFmtId="177" fontId="21" fillId="0" borderId="32" xfId="2" applyNumberFormat="1" applyFont="1" applyFill="1" applyBorder="1" applyAlignment="1" applyProtection="1">
      <alignment horizontal="right" vertical="center"/>
    </xf>
    <xf numFmtId="177" fontId="9" fillId="0" borderId="57" xfId="2" applyNumberFormat="1" applyFont="1" applyFill="1" applyBorder="1" applyAlignment="1" applyProtection="1">
      <alignment vertical="center"/>
    </xf>
    <xf numFmtId="177" fontId="9" fillId="0" borderId="32" xfId="2" applyNumberFormat="1" applyFont="1" applyFill="1" applyBorder="1" applyAlignment="1" applyProtection="1">
      <alignment vertical="center"/>
    </xf>
    <xf numFmtId="177" fontId="21" fillId="0" borderId="45" xfId="2" applyNumberFormat="1" applyFont="1" applyFill="1" applyBorder="1" applyAlignment="1" applyProtection="1">
      <alignment horizontal="right" vertical="center"/>
    </xf>
    <xf numFmtId="177" fontId="21" fillId="0" borderId="44" xfId="2" applyNumberFormat="1" applyFont="1" applyFill="1" applyBorder="1" applyAlignment="1" applyProtection="1">
      <alignment horizontal="right" vertical="center"/>
    </xf>
    <xf numFmtId="177" fontId="21" fillId="0" borderId="46" xfId="2" applyNumberFormat="1" applyFont="1" applyFill="1" applyBorder="1" applyAlignment="1" applyProtection="1">
      <alignment vertical="center"/>
    </xf>
    <xf numFmtId="177" fontId="21" fillId="0" borderId="59" xfId="2" applyNumberFormat="1" applyFont="1" applyFill="1" applyBorder="1" applyAlignment="1" applyProtection="1">
      <alignment vertical="center"/>
    </xf>
    <xf numFmtId="177" fontId="9" fillId="0" borderId="60" xfId="2" applyNumberFormat="1" applyFont="1" applyFill="1" applyBorder="1" applyAlignment="1" applyProtection="1">
      <alignment vertical="center"/>
    </xf>
    <xf numFmtId="177" fontId="9" fillId="0" borderId="59" xfId="2" applyNumberFormat="1" applyFont="1" applyFill="1" applyBorder="1" applyAlignment="1" applyProtection="1">
      <alignment vertical="center"/>
    </xf>
    <xf numFmtId="177" fontId="9" fillId="0" borderId="33" xfId="2" applyNumberFormat="1" applyFont="1" applyBorder="1" applyAlignment="1" applyProtection="1">
      <alignment vertical="center"/>
    </xf>
    <xf numFmtId="177" fontId="9" fillId="0" borderId="35" xfId="2" applyNumberFormat="1" applyFont="1" applyBorder="1" applyAlignment="1" applyProtection="1">
      <alignment vertical="center"/>
    </xf>
    <xf numFmtId="177" fontId="9" fillId="0" borderId="62" xfId="2" applyNumberFormat="1" applyFont="1" applyBorder="1" applyAlignment="1" applyProtection="1">
      <alignment vertical="center"/>
    </xf>
    <xf numFmtId="177" fontId="9" fillId="0" borderId="63" xfId="2" applyNumberFormat="1" applyFont="1" applyBorder="1" applyAlignment="1" applyProtection="1">
      <alignment vertical="center"/>
    </xf>
    <xf numFmtId="177" fontId="9" fillId="0" borderId="49" xfId="2" applyNumberFormat="1" applyFont="1" applyBorder="1" applyAlignment="1" applyProtection="1">
      <alignment horizontal="right" vertical="center"/>
    </xf>
    <xf numFmtId="177" fontId="9" fillId="0" borderId="63" xfId="2" applyNumberFormat="1" applyFont="1" applyBorder="1" applyAlignment="1" applyProtection="1">
      <alignment horizontal="right" vertical="center"/>
    </xf>
    <xf numFmtId="177" fontId="9" fillId="0" borderId="50" xfId="2" applyNumberFormat="1" applyFont="1" applyBorder="1" applyAlignment="1" applyProtection="1">
      <alignment horizontal="right" vertical="center"/>
    </xf>
    <xf numFmtId="177" fontId="9" fillId="0" borderId="49" xfId="2" applyNumberFormat="1" applyFont="1" applyBorder="1" applyAlignment="1" applyProtection="1">
      <alignment vertical="center"/>
    </xf>
    <xf numFmtId="177" fontId="9" fillId="0" borderId="50" xfId="2" applyNumberFormat="1" applyFont="1" applyBorder="1" applyAlignment="1" applyProtection="1">
      <alignment vertical="center"/>
    </xf>
    <xf numFmtId="177" fontId="9" fillId="0" borderId="46" xfId="2" applyNumberFormat="1" applyFont="1" applyBorder="1" applyAlignment="1" applyProtection="1">
      <alignment vertical="center"/>
    </xf>
    <xf numFmtId="177" fontId="9" fillId="0" borderId="59" xfId="2" applyNumberFormat="1" applyFont="1" applyBorder="1" applyAlignment="1" applyProtection="1">
      <alignment vertical="center"/>
    </xf>
    <xf numFmtId="177" fontId="9" fillId="0" borderId="60" xfId="2" applyNumberFormat="1" applyFont="1" applyBorder="1" applyAlignment="1" applyProtection="1">
      <alignment vertical="center"/>
    </xf>
    <xf numFmtId="177" fontId="8" fillId="0" borderId="1" xfId="2" applyNumberFormat="1" applyFont="1" applyBorder="1" applyAlignment="1" applyProtection="1">
      <alignment vertical="center"/>
    </xf>
    <xf numFmtId="177" fontId="8" fillId="0" borderId="2" xfId="2" applyNumberFormat="1" applyFont="1" applyBorder="1" applyAlignment="1" applyProtection="1">
      <alignment vertical="center"/>
    </xf>
    <xf numFmtId="177" fontId="9" fillId="0" borderId="33" xfId="2" applyNumberFormat="1" applyFont="1" applyFill="1" applyBorder="1" applyAlignment="1" applyProtection="1">
      <alignment horizontal="right" vertical="center"/>
    </xf>
    <xf numFmtId="177" fontId="9" fillId="0" borderId="35" xfId="2" applyNumberFormat="1" applyFont="1" applyFill="1" applyBorder="1" applyAlignment="1" applyProtection="1">
      <alignment horizontal="right" vertical="center"/>
    </xf>
    <xf numFmtId="177" fontId="9" fillId="0" borderId="58" xfId="2" applyNumberFormat="1" applyFont="1" applyFill="1" applyBorder="1" applyAlignment="1" applyProtection="1">
      <alignment horizontal="right" vertical="center"/>
    </xf>
    <xf numFmtId="177" fontId="9" fillId="0" borderId="42"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67" xfId="2" applyNumberFormat="1" applyFont="1" applyFill="1" applyBorder="1" applyAlignment="1" applyProtection="1">
      <alignment vertical="center"/>
    </xf>
    <xf numFmtId="177" fontId="9" fillId="0" borderId="66" xfId="2" applyNumberFormat="1" applyFont="1" applyFill="1" applyBorder="1" applyAlignment="1" applyProtection="1">
      <alignment vertical="center"/>
    </xf>
    <xf numFmtId="37" fontId="4" fillId="0" borderId="0" xfId="2" applyFont="1" applyBorder="1" applyAlignment="1" applyProtection="1">
      <alignment horizontal="left" vertical="center"/>
    </xf>
    <xf numFmtId="177" fontId="9" fillId="0" borderId="43" xfId="2" applyNumberFormat="1" applyFont="1" applyFill="1" applyBorder="1" applyAlignment="1" applyProtection="1">
      <alignment vertical="center"/>
    </xf>
    <xf numFmtId="177" fontId="9" fillId="0" borderId="44" xfId="2" applyNumberFormat="1" applyFont="1" applyFill="1" applyBorder="1" applyAlignment="1" applyProtection="1">
      <alignment vertical="center"/>
    </xf>
    <xf numFmtId="177" fontId="21" fillId="0" borderId="65" xfId="2" applyNumberFormat="1" applyFont="1" applyFill="1" applyBorder="1" applyAlignment="1" applyProtection="1">
      <alignment horizontal="right" vertical="center"/>
    </xf>
    <xf numFmtId="177" fontId="21" fillId="0" borderId="66"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top" wrapText="1"/>
    </xf>
    <xf numFmtId="177" fontId="9" fillId="0" borderId="35" xfId="2" applyNumberFormat="1" applyFont="1" applyFill="1" applyBorder="1" applyAlignment="1" applyProtection="1">
      <alignment vertical="center"/>
    </xf>
    <xf numFmtId="182" fontId="22" fillId="0" borderId="76" xfId="0" applyNumberFormat="1" applyFont="1" applyFill="1" applyBorder="1" applyAlignment="1">
      <alignment horizontal="right" vertical="center"/>
    </xf>
    <xf numFmtId="0" fontId="22" fillId="0" borderId="81" xfId="0" applyFont="1" applyFill="1" applyBorder="1" applyAlignment="1">
      <alignment horizontal="center" vertical="center"/>
    </xf>
    <xf numFmtId="0" fontId="22" fillId="0" borderId="82" xfId="0" applyFont="1" applyFill="1" applyBorder="1" applyAlignment="1">
      <alignment horizontal="center" vertical="center"/>
    </xf>
    <xf numFmtId="37" fontId="19" fillId="0" borderId="68" xfId="1" applyFont="1" applyBorder="1" applyAlignment="1" applyProtection="1">
      <alignment horizontal="center" vertical="center"/>
    </xf>
    <xf numFmtId="37" fontId="19" fillId="0" borderId="69"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9" fillId="0" borderId="71" xfId="1" applyFont="1" applyBorder="1" applyAlignment="1" applyProtection="1">
      <alignment horizontal="center" vertical="center"/>
    </xf>
    <xf numFmtId="37" fontId="13" fillId="0" borderId="72" xfId="1" applyFont="1" applyBorder="1" applyAlignment="1" applyProtection="1">
      <alignment horizontal="center" vertical="center"/>
    </xf>
    <xf numFmtId="37" fontId="13" fillId="0" borderId="73" xfId="1" applyFont="1" applyBorder="1" applyAlignment="1" applyProtection="1">
      <alignment horizontal="center" vertical="center"/>
    </xf>
    <xf numFmtId="37" fontId="13" fillId="0" borderId="74" xfId="1" applyFont="1" applyBorder="1" applyAlignment="1" applyProtection="1">
      <alignment horizontal="center" vertical="center"/>
    </xf>
    <xf numFmtId="37" fontId="13" fillId="0" borderId="75" xfId="1" applyFont="1" applyBorder="1" applyAlignment="1" applyProtection="1">
      <alignment horizontal="center" vertical="center"/>
    </xf>
    <xf numFmtId="182" fontId="22" fillId="3" borderId="104" xfId="0" applyNumberFormat="1" applyFont="1" applyFill="1" applyBorder="1" applyAlignment="1">
      <alignment vertical="center"/>
    </xf>
    <xf numFmtId="182" fontId="22" fillId="0" borderId="105" xfId="0" applyNumberFormat="1" applyFont="1" applyFill="1" applyBorder="1" applyAlignment="1">
      <alignment vertical="center"/>
    </xf>
    <xf numFmtId="182" fontId="22" fillId="0" borderId="106" xfId="0" applyNumberFormat="1" applyFont="1" applyFill="1" applyBorder="1" applyAlignment="1">
      <alignment vertical="center"/>
    </xf>
    <xf numFmtId="183" fontId="22" fillId="0" borderId="107" xfId="0" applyNumberFormat="1" applyFont="1" applyFill="1" applyBorder="1" applyAlignment="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3</xdr:row>
      <xdr:rowOff>299357</xdr:rowOff>
    </xdr:from>
    <xdr:to>
      <xdr:col>2</xdr:col>
      <xdr:colOff>538478</xdr:colOff>
      <xdr:row>8</xdr:row>
      <xdr:rowOff>260350</xdr:rowOff>
    </xdr:to>
    <xdr:pic>
      <xdr:nvPicPr>
        <xdr:cNvPr id="625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716" t="12321" r="10245" b="4622"/>
        <a:stretch>
          <a:fillRect/>
        </a:stretch>
      </xdr:blipFill>
      <xdr:spPr bwMode="auto">
        <a:xfrm>
          <a:off x="1" y="1469571"/>
          <a:ext cx="1627048" cy="216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139700</xdr:colOff>
      <xdr:row>6</xdr:row>
      <xdr:rowOff>72571</xdr:rowOff>
    </xdr:from>
    <xdr:to>
      <xdr:col>3</xdr:col>
      <xdr:colOff>1169929</xdr:colOff>
      <xdr:row>9</xdr:row>
      <xdr:rowOff>114299</xdr:rowOff>
    </xdr:to>
    <xdr:pic>
      <xdr:nvPicPr>
        <xdr:cNvPr id="6259"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271" y="2667000"/>
          <a:ext cx="1574515" cy="1211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2;&#20154;&#21475;&#12539;&#19990;&#24111;&#25968;&#65288;&#34920;&#32025;&#65289;/210401/&#9312;&#24231;&#38291;&#24066;&#12398;&#20154;&#21475;210401&#30906;&#2257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4;&#30476;&#12398;&#20154;&#21475;&#65288;&#35023;&#34920;&#32025;&#65289;/210401/&#9314;&#30476;&#20154;&#21475;210401&#30906;&#22577;&#205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月分"/>
      <sheetName val="前月分"/>
      <sheetName val="異動分"/>
    </sheetNames>
    <sheetDataSet>
      <sheetData sheetId="0"/>
      <sheetData sheetId="1">
        <row r="13">
          <cell r="C13">
            <v>65917</v>
          </cell>
        </row>
        <row r="14">
          <cell r="C14">
            <v>66344</v>
          </cell>
        </row>
        <row r="18">
          <cell r="C18">
            <v>60348</v>
          </cell>
        </row>
      </sheetData>
      <sheetData sheetId="2">
        <row r="80">
          <cell r="F80">
            <v>234</v>
          </cell>
          <cell r="G80">
            <v>244</v>
          </cell>
        </row>
        <row r="81">
          <cell r="F81">
            <v>257</v>
          </cell>
          <cell r="G81">
            <v>195</v>
          </cell>
        </row>
        <row r="82">
          <cell r="F82">
            <v>7</v>
          </cell>
          <cell r="G82">
            <v>7</v>
          </cell>
        </row>
        <row r="83">
          <cell r="F83">
            <v>4</v>
          </cell>
          <cell r="G83" t="str">
            <v xml:space="preserve">        </v>
          </cell>
        </row>
        <row r="84">
          <cell r="F84">
            <v>6</v>
          </cell>
          <cell r="G84" t="str">
            <v xml:space="preserve">        </v>
          </cell>
        </row>
        <row r="85">
          <cell r="F85" t="str">
            <v xml:space="preserve">        </v>
          </cell>
          <cell r="G85" t="str">
            <v xml:space="preserve">        </v>
          </cell>
        </row>
        <row r="88">
          <cell r="F88">
            <v>224</v>
          </cell>
          <cell r="G88">
            <v>217</v>
          </cell>
        </row>
        <row r="89">
          <cell r="F89">
            <v>222</v>
          </cell>
          <cell r="G89">
            <v>174</v>
          </cell>
        </row>
        <row r="90">
          <cell r="F90">
            <v>14</v>
          </cell>
          <cell r="G90">
            <v>8</v>
          </cell>
        </row>
        <row r="91">
          <cell r="F91">
            <v>10</v>
          </cell>
          <cell r="G91">
            <v>6</v>
          </cell>
        </row>
        <row r="92">
          <cell r="F92" t="str">
            <v xml:space="preserve">        </v>
          </cell>
          <cell r="G92" t="str">
            <v xml:space="preserve">        </v>
          </cell>
        </row>
        <row r="96">
          <cell r="F96">
            <v>35</v>
          </cell>
          <cell r="G96">
            <v>31</v>
          </cell>
        </row>
        <row r="97">
          <cell r="F97">
            <v>58</v>
          </cell>
          <cell r="G97">
            <v>40</v>
          </cell>
        </row>
        <row r="103">
          <cell r="E103">
            <v>637</v>
          </cell>
        </row>
        <row r="104">
          <cell r="E104">
            <v>441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令和３年３月１日現在</v>
          </cell>
        </row>
        <row r="7">
          <cell r="E7">
            <v>4229502</v>
          </cell>
          <cell r="F7">
            <v>9227745</v>
          </cell>
          <cell r="I7">
            <v>-4077</v>
          </cell>
        </row>
        <row r="8">
          <cell r="E8">
            <v>4108335</v>
          </cell>
          <cell r="F8">
            <v>8939285</v>
          </cell>
          <cell r="I8">
            <v>-3895</v>
          </cell>
        </row>
        <row r="9">
          <cell r="E9">
            <v>121167</v>
          </cell>
          <cell r="F9">
            <v>288460</v>
          </cell>
          <cell r="I9">
            <v>-182</v>
          </cell>
        </row>
        <row r="11">
          <cell r="E11">
            <v>1754131</v>
          </cell>
          <cell r="F11">
            <v>3772457</v>
          </cell>
          <cell r="I11">
            <v>-1814</v>
          </cell>
        </row>
        <row r="12">
          <cell r="E12">
            <v>145334</v>
          </cell>
          <cell r="F12">
            <v>296605</v>
          </cell>
          <cell r="I12">
            <v>-147</v>
          </cell>
        </row>
        <row r="13">
          <cell r="E13">
            <v>129112</v>
          </cell>
          <cell r="F13">
            <v>246965</v>
          </cell>
          <cell r="I13">
            <v>-184</v>
          </cell>
        </row>
        <row r="14">
          <cell r="E14">
            <v>56996</v>
          </cell>
          <cell r="F14">
            <v>104692</v>
          </cell>
          <cell r="I14">
            <v>-97</v>
          </cell>
        </row>
        <row r="15">
          <cell r="E15">
            <v>85215</v>
          </cell>
          <cell r="F15">
            <v>151338</v>
          </cell>
          <cell r="I15">
            <v>-35</v>
          </cell>
        </row>
        <row r="16">
          <cell r="E16">
            <v>103768</v>
          </cell>
          <cell r="F16">
            <v>197723</v>
          </cell>
          <cell r="I16">
            <v>-172</v>
          </cell>
        </row>
        <row r="17">
          <cell r="E17">
            <v>95639</v>
          </cell>
          <cell r="F17">
            <v>214938</v>
          </cell>
          <cell r="I17">
            <v>-81</v>
          </cell>
        </row>
        <row r="18">
          <cell r="E18">
            <v>99040</v>
          </cell>
          <cell r="F18">
            <v>207332</v>
          </cell>
          <cell r="I18">
            <v>-163</v>
          </cell>
        </row>
        <row r="19">
          <cell r="E19">
            <v>107007</v>
          </cell>
          <cell r="F19">
            <v>244523</v>
          </cell>
          <cell r="I19">
            <v>-118</v>
          </cell>
        </row>
        <row r="20">
          <cell r="E20">
            <v>78637</v>
          </cell>
          <cell r="F20">
            <v>166283</v>
          </cell>
          <cell r="I20">
            <v>-156</v>
          </cell>
        </row>
        <row r="21">
          <cell r="E21">
            <v>89662</v>
          </cell>
          <cell r="F21">
            <v>198281</v>
          </cell>
          <cell r="I21">
            <v>-222</v>
          </cell>
        </row>
        <row r="22">
          <cell r="E22">
            <v>175425</v>
          </cell>
          <cell r="F22">
            <v>358179</v>
          </cell>
          <cell r="I22">
            <v>-197</v>
          </cell>
        </row>
        <row r="23">
          <cell r="E23">
            <v>79723</v>
          </cell>
          <cell r="F23">
            <v>183236</v>
          </cell>
          <cell r="I23">
            <v>-85</v>
          </cell>
        </row>
        <row r="24">
          <cell r="E24">
            <v>133171</v>
          </cell>
          <cell r="F24">
            <v>310729</v>
          </cell>
          <cell r="I24">
            <v>-152</v>
          </cell>
        </row>
        <row r="25">
          <cell r="E25">
            <v>84908</v>
          </cell>
          <cell r="F25">
            <v>213457</v>
          </cell>
          <cell r="I25">
            <v>24</v>
          </cell>
        </row>
        <row r="26">
          <cell r="E26">
            <v>122434</v>
          </cell>
          <cell r="F26">
            <v>283794</v>
          </cell>
          <cell r="I26">
            <v>42</v>
          </cell>
        </row>
        <row r="27">
          <cell r="E27">
            <v>52608</v>
          </cell>
          <cell r="F27">
            <v>119891</v>
          </cell>
          <cell r="I27">
            <v>19</v>
          </cell>
        </row>
        <row r="28">
          <cell r="E28">
            <v>62938</v>
          </cell>
          <cell r="F28">
            <v>152156</v>
          </cell>
          <cell r="I28">
            <v>-27</v>
          </cell>
        </row>
        <row r="29">
          <cell r="E29">
            <v>52514</v>
          </cell>
          <cell r="F29">
            <v>122335</v>
          </cell>
          <cell r="I29">
            <v>-63</v>
          </cell>
        </row>
        <row r="30">
          <cell r="E30">
            <v>747634</v>
          </cell>
          <cell r="F30">
            <v>1536539</v>
          </cell>
          <cell r="I30">
            <v>-1171</v>
          </cell>
        </row>
        <row r="31">
          <cell r="E31">
            <v>123243</v>
          </cell>
          <cell r="F31">
            <v>231982</v>
          </cell>
          <cell r="I31">
            <v>-347</v>
          </cell>
        </row>
        <row r="32">
          <cell r="E32">
            <v>79927</v>
          </cell>
          <cell r="F32">
            <v>170693</v>
          </cell>
          <cell r="I32">
            <v>-258</v>
          </cell>
        </row>
        <row r="33">
          <cell r="E33">
            <v>134656</v>
          </cell>
          <cell r="F33">
            <v>263748</v>
          </cell>
          <cell r="I33">
            <v>-207</v>
          </cell>
        </row>
        <row r="34">
          <cell r="E34">
            <v>113835</v>
          </cell>
          <cell r="F34">
            <v>234033</v>
          </cell>
          <cell r="I34">
            <v>-145</v>
          </cell>
        </row>
        <row r="35">
          <cell r="E35">
            <v>102581</v>
          </cell>
          <cell r="F35">
            <v>233704</v>
          </cell>
          <cell r="I35">
            <v>-51</v>
          </cell>
        </row>
        <row r="36">
          <cell r="E36">
            <v>113702</v>
          </cell>
          <cell r="F36">
            <v>221559</v>
          </cell>
          <cell r="I36">
            <v>-129</v>
          </cell>
        </row>
        <row r="37">
          <cell r="E37">
            <v>79690</v>
          </cell>
          <cell r="F37">
            <v>180820</v>
          </cell>
          <cell r="I37">
            <v>-34</v>
          </cell>
        </row>
        <row r="38">
          <cell r="E38">
            <v>333764</v>
          </cell>
          <cell r="F38">
            <v>724944</v>
          </cell>
          <cell r="I38">
            <v>-194</v>
          </cell>
        </row>
        <row r="39">
          <cell r="E39">
            <v>75203</v>
          </cell>
          <cell r="F39">
            <v>169855</v>
          </cell>
          <cell r="I39">
            <v>-70</v>
          </cell>
        </row>
        <row r="40">
          <cell r="E40">
            <v>125330</v>
          </cell>
          <cell r="F40">
            <v>273889</v>
          </cell>
          <cell r="I40">
            <v>-49</v>
          </cell>
        </row>
        <row r="41">
          <cell r="E41">
            <v>133231</v>
          </cell>
          <cell r="F41">
            <v>281200</v>
          </cell>
          <cell r="I41">
            <v>-75</v>
          </cell>
        </row>
        <row r="42">
          <cell r="E42">
            <v>165325</v>
          </cell>
          <cell r="F42">
            <v>386344</v>
          </cell>
          <cell r="I42">
            <v>-398</v>
          </cell>
        </row>
        <row r="43">
          <cell r="E43">
            <v>112486</v>
          </cell>
          <cell r="F43">
            <v>258080</v>
          </cell>
          <cell r="I43">
            <v>-93</v>
          </cell>
        </row>
        <row r="44">
          <cell r="E44">
            <v>75871</v>
          </cell>
          <cell r="F44">
            <v>172675</v>
          </cell>
          <cell r="I44">
            <v>-45</v>
          </cell>
        </row>
        <row r="45">
          <cell r="E45">
            <v>194368</v>
          </cell>
          <cell r="F45">
            <v>438149</v>
          </cell>
          <cell r="I45">
            <v>48</v>
          </cell>
        </row>
        <row r="46">
          <cell r="E46">
            <v>82143</v>
          </cell>
          <cell r="F46">
            <v>188529</v>
          </cell>
          <cell r="I46">
            <v>-100</v>
          </cell>
        </row>
        <row r="47">
          <cell r="E47">
            <v>102875</v>
          </cell>
          <cell r="F47">
            <v>242317</v>
          </cell>
          <cell r="I47">
            <v>-19</v>
          </cell>
        </row>
        <row r="48">
          <cell r="E48">
            <v>24950</v>
          </cell>
          <cell r="F48">
            <v>57055</v>
          </cell>
          <cell r="I48">
            <v>2</v>
          </cell>
        </row>
        <row r="49">
          <cell r="E49">
            <v>17215</v>
          </cell>
          <cell r="F49">
            <v>41894</v>
          </cell>
          <cell r="I49">
            <v>-47</v>
          </cell>
        </row>
        <row r="50">
          <cell r="E50">
            <v>70328</v>
          </cell>
          <cell r="F50">
            <v>162156</v>
          </cell>
          <cell r="I50">
            <v>-105</v>
          </cell>
        </row>
        <row r="51">
          <cell r="E51">
            <v>100587</v>
          </cell>
          <cell r="F51">
            <v>223640</v>
          </cell>
          <cell r="I51">
            <v>-93</v>
          </cell>
        </row>
        <row r="52">
          <cell r="E52">
            <v>111180</v>
          </cell>
          <cell r="F52">
            <v>239728</v>
          </cell>
          <cell r="I52">
            <v>96</v>
          </cell>
        </row>
        <row r="53">
          <cell r="E53">
            <v>45274</v>
          </cell>
          <cell r="F53">
            <v>101326</v>
          </cell>
          <cell r="I53">
            <v>-106</v>
          </cell>
        </row>
        <row r="54">
          <cell r="E54">
            <v>58710</v>
          </cell>
          <cell r="F54">
            <v>136916</v>
          </cell>
          <cell r="I54">
            <v>317</v>
          </cell>
        </row>
        <row r="55">
          <cell r="E55">
            <v>60348</v>
          </cell>
          <cell r="F55">
            <v>132261</v>
          </cell>
          <cell r="I55">
            <v>-66</v>
          </cell>
        </row>
        <row r="56">
          <cell r="E56">
            <v>16294</v>
          </cell>
          <cell r="F56">
            <v>40638</v>
          </cell>
          <cell r="I56">
            <v>-43</v>
          </cell>
        </row>
        <row r="57">
          <cell r="E57">
            <v>34852</v>
          </cell>
          <cell r="F57">
            <v>83637</v>
          </cell>
          <cell r="I57">
            <v>-64</v>
          </cell>
        </row>
        <row r="58">
          <cell r="E58">
            <v>13023</v>
          </cell>
          <cell r="F58">
            <v>31716</v>
          </cell>
          <cell r="I58">
            <v>35</v>
          </cell>
        </row>
        <row r="59">
          <cell r="E59">
            <v>20000</v>
          </cell>
          <cell r="F59">
            <v>48426</v>
          </cell>
          <cell r="I59">
            <v>6</v>
          </cell>
        </row>
        <row r="60">
          <cell r="E60">
            <v>24304</v>
          </cell>
          <cell r="F60">
            <v>59142</v>
          </cell>
          <cell r="I60">
            <v>-43</v>
          </cell>
        </row>
        <row r="61">
          <cell r="E61">
            <v>12746</v>
          </cell>
          <cell r="F61">
            <v>31651</v>
          </cell>
          <cell r="I61">
            <v>-33</v>
          </cell>
        </row>
        <row r="62">
          <cell r="E62">
            <v>11558</v>
          </cell>
          <cell r="F62">
            <v>27491</v>
          </cell>
          <cell r="I62">
            <v>-10</v>
          </cell>
        </row>
        <row r="63">
          <cell r="E63">
            <v>25637</v>
          </cell>
          <cell r="F63">
            <v>65261</v>
          </cell>
          <cell r="I63">
            <v>-53</v>
          </cell>
        </row>
        <row r="64">
          <cell r="E64">
            <v>3424</v>
          </cell>
          <cell r="F64">
            <v>9248</v>
          </cell>
          <cell r="I64">
            <v>-1</v>
          </cell>
        </row>
        <row r="65">
          <cell r="E65">
            <v>6747</v>
          </cell>
          <cell r="F65">
            <v>17158</v>
          </cell>
          <cell r="I65">
            <v>-6</v>
          </cell>
        </row>
        <row r="66">
          <cell r="E66">
            <v>4543</v>
          </cell>
          <cell r="F66">
            <v>10719</v>
          </cell>
          <cell r="I66">
            <v>-32</v>
          </cell>
        </row>
        <row r="67">
          <cell r="E67">
            <v>3944</v>
          </cell>
          <cell r="F67">
            <v>9715</v>
          </cell>
          <cell r="I67">
            <v>-12</v>
          </cell>
        </row>
        <row r="68">
          <cell r="E68">
            <v>6979</v>
          </cell>
          <cell r="F68">
            <v>18421</v>
          </cell>
          <cell r="I68">
            <v>-2</v>
          </cell>
        </row>
        <row r="69">
          <cell r="E69">
            <v>19986</v>
          </cell>
          <cell r="F69">
            <v>41221</v>
          </cell>
          <cell r="I69">
            <v>-62</v>
          </cell>
        </row>
        <row r="70">
          <cell r="E70">
            <v>6298</v>
          </cell>
          <cell r="F70">
            <v>11210</v>
          </cell>
          <cell r="I70">
            <v>-29</v>
          </cell>
        </row>
        <row r="71">
          <cell r="E71">
            <v>2957</v>
          </cell>
          <cell r="F71">
            <v>6691</v>
          </cell>
          <cell r="I71">
            <v>-5</v>
          </cell>
        </row>
        <row r="72">
          <cell r="E72">
            <v>10731</v>
          </cell>
          <cell r="F72">
            <v>23320</v>
          </cell>
          <cell r="I72">
            <v>-28</v>
          </cell>
        </row>
        <row r="73">
          <cell r="E73">
            <v>18217</v>
          </cell>
          <cell r="F73">
            <v>42694</v>
          </cell>
          <cell r="I73">
            <v>-65</v>
          </cell>
        </row>
        <row r="74">
          <cell r="E74">
            <v>17095</v>
          </cell>
          <cell r="F74">
            <v>39670</v>
          </cell>
          <cell r="I74">
            <v>-60</v>
          </cell>
        </row>
        <row r="75">
          <cell r="E75">
            <v>1122</v>
          </cell>
          <cell r="F75">
            <v>3024</v>
          </cell>
          <cell r="I75">
            <v>-5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39"/>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208" t="s">
        <v>12</v>
      </c>
      <c r="C1" s="208"/>
      <c r="D1" s="208"/>
      <c r="E1" s="208"/>
      <c r="F1" s="208"/>
      <c r="G1" s="2" t="s">
        <v>128</v>
      </c>
      <c r="H1" s="3"/>
      <c r="I1" s="1"/>
      <c r="J1" s="1"/>
    </row>
    <row r="2" spans="1:13" ht="30.75" customHeight="1">
      <c r="A2" s="1"/>
      <c r="B2" s="208"/>
      <c r="C2" s="208"/>
      <c r="D2" s="208"/>
      <c r="E2" s="208"/>
      <c r="F2" s="208"/>
      <c r="G2" s="213" t="s">
        <v>13</v>
      </c>
      <c r="H2" s="213"/>
      <c r="I2" s="213"/>
      <c r="J2" s="213"/>
    </row>
    <row r="3" spans="1:13" ht="30.75" customHeight="1">
      <c r="A3" s="1"/>
      <c r="B3" s="1"/>
      <c r="C3" s="19" t="s">
        <v>121</v>
      </c>
      <c r="D3" s="5"/>
      <c r="E3" s="5"/>
      <c r="F3" s="5"/>
      <c r="G3" s="2" t="s">
        <v>28</v>
      </c>
      <c r="H3" s="1"/>
      <c r="I3" s="1"/>
      <c r="J3" s="2"/>
    </row>
    <row r="4" spans="1:13" ht="51" customHeight="1">
      <c r="A4" s="214"/>
      <c r="B4" s="214"/>
      <c r="C4" s="214"/>
      <c r="D4" s="214"/>
      <c r="E4" s="214"/>
      <c r="F4" s="214"/>
      <c r="G4" s="214"/>
      <c r="H4" s="214"/>
      <c r="I4" s="130" t="s">
        <v>14</v>
      </c>
      <c r="J4" s="130"/>
    </row>
    <row r="5" spans="1:13" ht="30.75" customHeight="1" thickBot="1">
      <c r="A5" s="1"/>
      <c r="B5" s="1"/>
      <c r="C5" s="1"/>
      <c r="E5" s="6" t="s">
        <v>110</v>
      </c>
      <c r="F5" s="199">
        <f>C12</f>
        <v>132308</v>
      </c>
      <c r="G5" s="199"/>
      <c r="H5" s="7" t="s">
        <v>15</v>
      </c>
      <c r="I5" s="25">
        <f>F5-130686</f>
        <v>1622</v>
      </c>
      <c r="K5" s="6"/>
      <c r="L5" s="44"/>
      <c r="M5" s="43"/>
    </row>
    <row r="6" spans="1:13" ht="30.75" customHeight="1" thickBot="1">
      <c r="A6" s="1"/>
      <c r="B6" s="1"/>
      <c r="C6" s="1"/>
      <c r="E6" s="6" t="s">
        <v>104</v>
      </c>
      <c r="F6" s="200">
        <f>C13</f>
        <v>65932</v>
      </c>
      <c r="G6" s="200"/>
      <c r="H6" s="8" t="s">
        <v>15</v>
      </c>
      <c r="I6" s="25">
        <f>F6-65082</f>
        <v>850</v>
      </c>
      <c r="K6" s="6"/>
      <c r="L6" s="44"/>
      <c r="M6" s="43"/>
    </row>
    <row r="7" spans="1:13" ht="30.75" customHeight="1" thickBot="1">
      <c r="A7" s="1"/>
      <c r="B7" s="1"/>
      <c r="C7" s="1"/>
      <c r="E7" s="6" t="s">
        <v>111</v>
      </c>
      <c r="F7" s="200">
        <f>C14</f>
        <v>66376</v>
      </c>
      <c r="G7" s="200"/>
      <c r="H7" s="8" t="s">
        <v>15</v>
      </c>
      <c r="I7" s="25">
        <f>F7-65604</f>
        <v>772</v>
      </c>
      <c r="K7" s="6"/>
      <c r="L7" s="44"/>
      <c r="M7" s="43"/>
    </row>
    <row r="8" spans="1:13" ht="30.75" customHeight="1" thickBot="1">
      <c r="A8" s="1"/>
      <c r="B8" s="1"/>
      <c r="C8" s="1"/>
      <c r="E8" s="6" t="s">
        <v>112</v>
      </c>
      <c r="F8" s="200">
        <f>C18</f>
        <v>60544</v>
      </c>
      <c r="G8" s="200"/>
      <c r="H8" s="8" t="s">
        <v>16</v>
      </c>
      <c r="I8" s="25">
        <f>F8-59609</f>
        <v>935</v>
      </c>
      <c r="K8" s="6"/>
      <c r="L8" s="44"/>
      <c r="M8" s="43"/>
    </row>
    <row r="9" spans="1:13" ht="30.75" customHeight="1">
      <c r="A9" s="1"/>
      <c r="B9" s="1"/>
      <c r="C9" s="1"/>
      <c r="D9" s="1"/>
      <c r="E9" s="1"/>
      <c r="F9" s="1"/>
      <c r="G9" s="1"/>
      <c r="H9" s="1"/>
      <c r="I9" s="1"/>
      <c r="J9" s="1"/>
    </row>
    <row r="10" spans="1:13" ht="30.75" customHeight="1" thickBot="1">
      <c r="A10" s="9" t="s">
        <v>113</v>
      </c>
      <c r="B10" s="10"/>
      <c r="C10" s="10"/>
      <c r="D10" s="10"/>
      <c r="E10" s="10"/>
      <c r="F10" s="10"/>
      <c r="G10" s="10"/>
      <c r="H10" s="1"/>
      <c r="I10" s="11"/>
      <c r="J10" s="12" t="s">
        <v>0</v>
      </c>
    </row>
    <row r="11" spans="1:13" ht="30.75" customHeight="1" thickBot="1">
      <c r="A11" s="146" t="s">
        <v>105</v>
      </c>
      <c r="B11" s="148"/>
      <c r="C11" s="170" t="s">
        <v>122</v>
      </c>
      <c r="D11" s="171"/>
      <c r="E11" s="172" t="s">
        <v>114</v>
      </c>
      <c r="F11" s="173"/>
      <c r="G11" s="26" t="s">
        <v>17</v>
      </c>
      <c r="H11" s="27"/>
      <c r="I11" s="28" t="s">
        <v>106</v>
      </c>
      <c r="J11" s="29" t="s">
        <v>107</v>
      </c>
    </row>
    <row r="12" spans="1:13" ht="30.75" customHeight="1">
      <c r="A12" s="174" t="s">
        <v>18</v>
      </c>
      <c r="B12" s="30" t="s">
        <v>1</v>
      </c>
      <c r="C12" s="177">
        <f>C13+C14</f>
        <v>132308</v>
      </c>
      <c r="D12" s="178"/>
      <c r="E12" s="179">
        <f>E13+E14</f>
        <v>132261</v>
      </c>
      <c r="F12" s="180"/>
      <c r="G12" s="31">
        <f>G13+G14</f>
        <v>47</v>
      </c>
      <c r="H12" s="32"/>
      <c r="I12" s="33">
        <f>I13+I14</f>
        <v>1020</v>
      </c>
      <c r="J12" s="34">
        <f>J13+J14</f>
        <v>973</v>
      </c>
    </row>
    <row r="13" spans="1:13" ht="30.75" customHeight="1">
      <c r="A13" s="175"/>
      <c r="B13" s="35" t="s">
        <v>2</v>
      </c>
      <c r="C13" s="181">
        <f>E13+G13</f>
        <v>65932</v>
      </c>
      <c r="D13" s="182"/>
      <c r="E13" s="209">
        <f>[1]前月分!C13</f>
        <v>65917</v>
      </c>
      <c r="F13" s="210"/>
      <c r="G13" s="36">
        <f>I13-J13</f>
        <v>15</v>
      </c>
      <c r="H13" s="32"/>
      <c r="I13" s="37">
        <f>G22+G28</f>
        <v>543</v>
      </c>
      <c r="J13" s="38">
        <f>G23+G32</f>
        <v>528</v>
      </c>
    </row>
    <row r="14" spans="1:13" ht="30.75" customHeight="1" thickBot="1">
      <c r="A14" s="176"/>
      <c r="B14" s="39" t="s">
        <v>3</v>
      </c>
      <c r="C14" s="211">
        <f>E14+G14</f>
        <v>66376</v>
      </c>
      <c r="D14" s="212"/>
      <c r="E14" s="206">
        <f>[1]前月分!C14</f>
        <v>66344</v>
      </c>
      <c r="F14" s="207"/>
      <c r="G14" s="40">
        <f>I14-J14</f>
        <v>32</v>
      </c>
      <c r="H14" s="32"/>
      <c r="I14" s="41">
        <f>I22+I28</f>
        <v>477</v>
      </c>
      <c r="J14" s="42">
        <f>I23+I32</f>
        <v>445</v>
      </c>
    </row>
    <row r="15" spans="1:13" ht="30.75" customHeight="1">
      <c r="A15" s="1"/>
      <c r="B15" s="1"/>
      <c r="C15" s="1"/>
      <c r="D15" s="1"/>
      <c r="E15" s="1"/>
      <c r="F15" s="1"/>
      <c r="G15" s="1"/>
      <c r="H15" s="1"/>
      <c r="I15" s="1"/>
      <c r="J15" s="1"/>
    </row>
    <row r="16" spans="1:13" ht="30.75" customHeight="1" thickBot="1">
      <c r="A16" s="9" t="s">
        <v>115</v>
      </c>
      <c r="B16" s="10"/>
      <c r="C16" s="10"/>
      <c r="D16" s="10"/>
      <c r="E16" s="10"/>
      <c r="F16" s="10"/>
      <c r="G16" s="10"/>
      <c r="H16" s="13"/>
      <c r="I16" s="10"/>
      <c r="J16" s="12" t="s">
        <v>4</v>
      </c>
    </row>
    <row r="17" spans="1:10" ht="30.75" customHeight="1" thickBot="1">
      <c r="A17" s="146" t="s">
        <v>105</v>
      </c>
      <c r="B17" s="148"/>
      <c r="C17" s="170" t="s">
        <v>122</v>
      </c>
      <c r="D17" s="171"/>
      <c r="E17" s="172" t="s">
        <v>114</v>
      </c>
      <c r="F17" s="173"/>
      <c r="G17" s="26" t="s">
        <v>17</v>
      </c>
      <c r="H17" s="27"/>
      <c r="I17" s="28" t="s">
        <v>106</v>
      </c>
      <c r="J17" s="29" t="s">
        <v>107</v>
      </c>
    </row>
    <row r="18" spans="1:10" ht="30.75" customHeight="1" thickBot="1">
      <c r="A18" s="146" t="s">
        <v>5</v>
      </c>
      <c r="B18" s="148"/>
      <c r="C18" s="183">
        <f>E18+G18</f>
        <v>60544</v>
      </c>
      <c r="D18" s="184"/>
      <c r="E18" s="185">
        <f>[1]前月分!C18</f>
        <v>60348</v>
      </c>
      <c r="F18" s="186"/>
      <c r="G18" s="20">
        <f>I18-J18</f>
        <v>196</v>
      </c>
      <c r="H18" s="21"/>
      <c r="I18" s="22">
        <f>[1]異動分!E103</f>
        <v>637</v>
      </c>
      <c r="J18" s="23">
        <f>[1]異動分!E104</f>
        <v>441</v>
      </c>
    </row>
    <row r="19" spans="1:10" ht="30.75" customHeight="1">
      <c r="A19" s="1"/>
      <c r="B19" s="1"/>
      <c r="C19" s="1"/>
      <c r="D19" s="1"/>
      <c r="E19" s="1"/>
      <c r="F19" s="1"/>
      <c r="G19" s="1"/>
      <c r="H19" s="1"/>
      <c r="I19" s="1"/>
      <c r="J19" s="1"/>
    </row>
    <row r="20" spans="1:10" ht="30.75" customHeight="1" thickBot="1">
      <c r="A20" s="9" t="s">
        <v>116</v>
      </c>
      <c r="B20" s="10"/>
      <c r="C20" s="10"/>
      <c r="D20" s="10"/>
      <c r="E20" s="10"/>
      <c r="F20" s="10"/>
      <c r="G20" s="10"/>
      <c r="H20" s="1"/>
      <c r="I20" s="1"/>
      <c r="J20" s="12" t="s">
        <v>117</v>
      </c>
    </row>
    <row r="21" spans="1:10" ht="30.75" customHeight="1" thickBot="1">
      <c r="A21" s="146" t="s">
        <v>6</v>
      </c>
      <c r="B21" s="147"/>
      <c r="C21" s="147"/>
      <c r="D21" s="148"/>
      <c r="E21" s="146" t="s">
        <v>1</v>
      </c>
      <c r="F21" s="149"/>
      <c r="G21" s="150" t="s">
        <v>2</v>
      </c>
      <c r="H21" s="149"/>
      <c r="I21" s="150" t="s">
        <v>3</v>
      </c>
      <c r="J21" s="148"/>
    </row>
    <row r="22" spans="1:10" ht="30.75" customHeight="1">
      <c r="A22" s="160" t="s">
        <v>19</v>
      </c>
      <c r="B22" s="166" t="s">
        <v>20</v>
      </c>
      <c r="C22" s="168"/>
      <c r="D22" s="167"/>
      <c r="E22" s="128">
        <f>G22+I22</f>
        <v>66</v>
      </c>
      <c r="F22" s="129"/>
      <c r="G22" s="124">
        <f>[1]異動分!F96</f>
        <v>35</v>
      </c>
      <c r="H22" s="125"/>
      <c r="I22" s="124">
        <f>[1]異動分!G96</f>
        <v>31</v>
      </c>
      <c r="J22" s="203"/>
    </row>
    <row r="23" spans="1:10" ht="30.75" customHeight="1" thickBot="1">
      <c r="A23" s="161"/>
      <c r="B23" s="134" t="s">
        <v>21</v>
      </c>
      <c r="C23" s="135"/>
      <c r="D23" s="136"/>
      <c r="E23" s="126">
        <f>G23+I23</f>
        <v>98</v>
      </c>
      <c r="F23" s="127"/>
      <c r="G23" s="137">
        <f>[1]異動分!F97</f>
        <v>58</v>
      </c>
      <c r="H23" s="138"/>
      <c r="I23" s="137">
        <f>[1]異動分!G97</f>
        <v>40</v>
      </c>
      <c r="J23" s="139"/>
    </row>
    <row r="24" spans="1:10" ht="30.75" customHeight="1" thickTop="1" thickBot="1">
      <c r="A24" s="162"/>
      <c r="B24" s="131" t="s">
        <v>22</v>
      </c>
      <c r="C24" s="132"/>
      <c r="D24" s="133"/>
      <c r="E24" s="140">
        <f>E22-E23</f>
        <v>-32</v>
      </c>
      <c r="F24" s="141"/>
      <c r="G24" s="151">
        <f>G22-G23</f>
        <v>-23</v>
      </c>
      <c r="H24" s="152"/>
      <c r="I24" s="151">
        <f>I22-I23</f>
        <v>-9</v>
      </c>
      <c r="J24" s="215"/>
    </row>
    <row r="25" spans="1:10" ht="30.75" customHeight="1">
      <c r="A25" s="160" t="s">
        <v>23</v>
      </c>
      <c r="B25" s="163" t="s">
        <v>118</v>
      </c>
      <c r="C25" s="166" t="s">
        <v>7</v>
      </c>
      <c r="D25" s="167"/>
      <c r="E25" s="128">
        <f>G25+I25</f>
        <v>466</v>
      </c>
      <c r="F25" s="129"/>
      <c r="G25" s="124">
        <f>[1]異動分!F81+[1]異動分!F82</f>
        <v>264</v>
      </c>
      <c r="H25" s="125"/>
      <c r="I25" s="124">
        <f>[1]異動分!G81+[1]異動分!G82</f>
        <v>202</v>
      </c>
      <c r="J25" s="203"/>
    </row>
    <row r="26" spans="1:10" ht="30.75" customHeight="1">
      <c r="A26" s="161"/>
      <c r="B26" s="164"/>
      <c r="C26" s="158" t="s">
        <v>8</v>
      </c>
      <c r="D26" s="159"/>
      <c r="E26" s="144">
        <f>G26+I26</f>
        <v>478</v>
      </c>
      <c r="F26" s="145"/>
      <c r="G26" s="142">
        <f>[1]異動分!F80</f>
        <v>234</v>
      </c>
      <c r="H26" s="143"/>
      <c r="I26" s="142">
        <f>[1]異動分!G80</f>
        <v>244</v>
      </c>
      <c r="J26" s="205"/>
    </row>
    <row r="27" spans="1:10" ht="30.75" customHeight="1" thickBot="1">
      <c r="A27" s="161"/>
      <c r="B27" s="164"/>
      <c r="C27" s="134" t="s">
        <v>9</v>
      </c>
      <c r="D27" s="136"/>
      <c r="E27" s="126">
        <f>G27+I27</f>
        <v>10</v>
      </c>
      <c r="F27" s="127"/>
      <c r="G27" s="137">
        <f>[1]異動分!F83+[1]異動分!F84+[1]異動分!F85</f>
        <v>10</v>
      </c>
      <c r="H27" s="138"/>
      <c r="I27" s="137">
        <f>[1]異動分!G83+[1]異動分!G84+[1]異動分!G85</f>
        <v>0</v>
      </c>
      <c r="J27" s="139"/>
    </row>
    <row r="28" spans="1:10" ht="30.75" customHeight="1" thickTop="1" thickBot="1">
      <c r="A28" s="161"/>
      <c r="B28" s="165"/>
      <c r="C28" s="131" t="s">
        <v>108</v>
      </c>
      <c r="D28" s="133"/>
      <c r="E28" s="140">
        <f>SUM(E25:F27)</f>
        <v>954</v>
      </c>
      <c r="F28" s="141"/>
      <c r="G28" s="201">
        <f>SUM(G25:H27)</f>
        <v>508</v>
      </c>
      <c r="H28" s="204"/>
      <c r="I28" s="201">
        <f>SUM(I25:J27)</f>
        <v>446</v>
      </c>
      <c r="J28" s="202"/>
    </row>
    <row r="29" spans="1:10" ht="30.75" customHeight="1">
      <c r="A29" s="161"/>
      <c r="B29" s="163" t="s">
        <v>119</v>
      </c>
      <c r="C29" s="166" t="s">
        <v>10</v>
      </c>
      <c r="D29" s="167"/>
      <c r="E29" s="128">
        <f>G29+I29</f>
        <v>418</v>
      </c>
      <c r="F29" s="129"/>
      <c r="G29" s="124">
        <f>[1]異動分!F89+[1]異動分!F90</f>
        <v>236</v>
      </c>
      <c r="H29" s="125"/>
      <c r="I29" s="124">
        <f>[1]異動分!G89+[1]異動分!G90</f>
        <v>182</v>
      </c>
      <c r="J29" s="203"/>
    </row>
    <row r="30" spans="1:10" ht="30.75" customHeight="1">
      <c r="A30" s="161"/>
      <c r="B30" s="164"/>
      <c r="C30" s="158" t="s">
        <v>11</v>
      </c>
      <c r="D30" s="159"/>
      <c r="E30" s="144">
        <f>G30+I30</f>
        <v>441</v>
      </c>
      <c r="F30" s="145"/>
      <c r="G30" s="142">
        <f>[1]異動分!F88</f>
        <v>224</v>
      </c>
      <c r="H30" s="143"/>
      <c r="I30" s="142">
        <f>[1]異動分!G88</f>
        <v>217</v>
      </c>
      <c r="J30" s="205"/>
    </row>
    <row r="31" spans="1:10" ht="30.75" customHeight="1" thickBot="1">
      <c r="A31" s="161"/>
      <c r="B31" s="164"/>
      <c r="C31" s="134" t="s">
        <v>9</v>
      </c>
      <c r="D31" s="136"/>
      <c r="E31" s="126">
        <f>G31+I31</f>
        <v>16</v>
      </c>
      <c r="F31" s="127"/>
      <c r="G31" s="137">
        <f>[1]異動分!F91+[1]異動分!F92</f>
        <v>10</v>
      </c>
      <c r="H31" s="138"/>
      <c r="I31" s="137">
        <f>[1]異動分!G91+[1]異動分!G92</f>
        <v>6</v>
      </c>
      <c r="J31" s="139"/>
    </row>
    <row r="32" spans="1:10" ht="30.75" customHeight="1" thickTop="1" thickBot="1">
      <c r="A32" s="161"/>
      <c r="B32" s="169"/>
      <c r="C32" s="156" t="s">
        <v>120</v>
      </c>
      <c r="D32" s="157"/>
      <c r="E32" s="189">
        <f>SUM(E29:F31)</f>
        <v>875</v>
      </c>
      <c r="F32" s="190"/>
      <c r="G32" s="191">
        <f>SUM(G29:H31)</f>
        <v>470</v>
      </c>
      <c r="H32" s="192"/>
      <c r="I32" s="191">
        <f>SUM(I29:J31)</f>
        <v>405</v>
      </c>
      <c r="J32" s="193"/>
    </row>
    <row r="33" spans="1:11" ht="30.75" customHeight="1" thickTop="1" thickBot="1">
      <c r="A33" s="162"/>
      <c r="B33" s="131" t="s">
        <v>24</v>
      </c>
      <c r="C33" s="132"/>
      <c r="D33" s="133"/>
      <c r="E33" s="140">
        <f>E28-E32</f>
        <v>79</v>
      </c>
      <c r="F33" s="141"/>
      <c r="G33" s="187">
        <f>G28-G32</f>
        <v>38</v>
      </c>
      <c r="H33" s="141"/>
      <c r="I33" s="194">
        <f>I28-I32</f>
        <v>41</v>
      </c>
      <c r="J33" s="195"/>
    </row>
    <row r="34" spans="1:11" ht="30.75" customHeight="1" thickTop="1" thickBot="1">
      <c r="A34" s="153" t="s">
        <v>109</v>
      </c>
      <c r="B34" s="154"/>
      <c r="C34" s="154"/>
      <c r="D34" s="155"/>
      <c r="E34" s="196">
        <f>E24+E33</f>
        <v>47</v>
      </c>
      <c r="F34" s="197"/>
      <c r="G34" s="198">
        <f>G24+G33</f>
        <v>15</v>
      </c>
      <c r="H34" s="197"/>
      <c r="I34" s="187">
        <f>I24+I33</f>
        <v>32</v>
      </c>
      <c r="J34" s="188"/>
    </row>
    <row r="35" spans="1:11" ht="30.75" customHeight="1">
      <c r="A35" s="14"/>
      <c r="B35" s="13"/>
      <c r="C35" s="13"/>
      <c r="D35" s="13"/>
      <c r="E35" s="13"/>
      <c r="F35" s="15"/>
      <c r="G35" s="16"/>
      <c r="H35" s="18"/>
      <c r="I35" s="16"/>
      <c r="J35" s="18"/>
    </row>
    <row r="36" spans="1:11" ht="30.75" customHeight="1">
      <c r="A36" s="2" t="s">
        <v>25</v>
      </c>
      <c r="B36" s="1"/>
      <c r="C36" s="1"/>
      <c r="D36" s="1"/>
      <c r="E36" s="1"/>
      <c r="F36" s="17">
        <f>C12/C18</f>
        <v>2.1853197674418605</v>
      </c>
      <c r="G36" s="2" t="s">
        <v>15</v>
      </c>
      <c r="H36" s="1"/>
      <c r="I36" s="1"/>
      <c r="J36" s="1"/>
      <c r="K36" s="24"/>
    </row>
    <row r="37" spans="1:11" ht="30.75" customHeight="1">
      <c r="A37" s="2" t="s">
        <v>27</v>
      </c>
      <c r="B37" s="1"/>
      <c r="C37" s="1"/>
      <c r="D37" s="1"/>
      <c r="E37" s="1"/>
      <c r="F37" s="2">
        <f>C12/17.57</f>
        <v>7530.3357996585091</v>
      </c>
      <c r="G37" s="2" t="s">
        <v>26</v>
      </c>
      <c r="H37" s="1"/>
      <c r="I37" s="1"/>
      <c r="J37" s="1"/>
    </row>
    <row r="38" spans="1:11" ht="30.75" customHeight="1">
      <c r="A38" s="83" t="s">
        <v>124</v>
      </c>
      <c r="B38" s="84"/>
      <c r="C38" s="84"/>
      <c r="D38" s="85"/>
      <c r="E38" s="85"/>
      <c r="F38" s="84"/>
      <c r="G38" s="84"/>
      <c r="H38" s="84"/>
      <c r="I38" s="84"/>
      <c r="J38" s="84"/>
    </row>
    <row r="39" spans="1:11" ht="30.75" customHeight="1">
      <c r="A39" s="83" t="s">
        <v>125</v>
      </c>
      <c r="B39" s="84"/>
      <c r="C39" s="84"/>
      <c r="D39" s="84"/>
      <c r="E39" s="84"/>
      <c r="F39" s="84"/>
      <c r="G39" s="84"/>
      <c r="H39" s="84"/>
      <c r="I39" s="84"/>
      <c r="J39" s="84"/>
    </row>
  </sheetData>
  <mergeCells count="84">
    <mergeCell ref="F7:G7"/>
    <mergeCell ref="E14:F14"/>
    <mergeCell ref="C30:D30"/>
    <mergeCell ref="E30:F30"/>
    <mergeCell ref="B1:F2"/>
    <mergeCell ref="E17:F17"/>
    <mergeCell ref="F8:G8"/>
    <mergeCell ref="C17:D17"/>
    <mergeCell ref="E13:F13"/>
    <mergeCell ref="C14:D14"/>
    <mergeCell ref="G2:J2"/>
    <mergeCell ref="A4:H4"/>
    <mergeCell ref="A17:B17"/>
    <mergeCell ref="I26:J26"/>
    <mergeCell ref="I24:J24"/>
    <mergeCell ref="I25:J25"/>
    <mergeCell ref="F5:G5"/>
    <mergeCell ref="F6:G6"/>
    <mergeCell ref="G31:H31"/>
    <mergeCell ref="I31:J31"/>
    <mergeCell ref="I27:J27"/>
    <mergeCell ref="I28:J28"/>
    <mergeCell ref="G30:H30"/>
    <mergeCell ref="I29:J29"/>
    <mergeCell ref="G27:H27"/>
    <mergeCell ref="G28:H28"/>
    <mergeCell ref="G29:H29"/>
    <mergeCell ref="I30:J30"/>
    <mergeCell ref="G22:H22"/>
    <mergeCell ref="E25:F25"/>
    <mergeCell ref="I22:J22"/>
    <mergeCell ref="E22:F22"/>
    <mergeCell ref="I34:J34"/>
    <mergeCell ref="E32:F32"/>
    <mergeCell ref="G32:H32"/>
    <mergeCell ref="I32:J32"/>
    <mergeCell ref="E33:F33"/>
    <mergeCell ref="G33:H33"/>
    <mergeCell ref="I33:J33"/>
    <mergeCell ref="E34:F34"/>
    <mergeCell ref="G34:H34"/>
    <mergeCell ref="C31:D31"/>
    <mergeCell ref="A18:B18"/>
    <mergeCell ref="A11:B11"/>
    <mergeCell ref="C11:D11"/>
    <mergeCell ref="E11:F11"/>
    <mergeCell ref="A12:A14"/>
    <mergeCell ref="C12:D12"/>
    <mergeCell ref="E12:F12"/>
    <mergeCell ref="C13:D13"/>
    <mergeCell ref="C18:D18"/>
    <mergeCell ref="E18:F18"/>
    <mergeCell ref="G24:H24"/>
    <mergeCell ref="E23:F23"/>
    <mergeCell ref="A34:D34"/>
    <mergeCell ref="E24:F24"/>
    <mergeCell ref="C32:D32"/>
    <mergeCell ref="C27:D27"/>
    <mergeCell ref="C26:D26"/>
    <mergeCell ref="A22:A24"/>
    <mergeCell ref="B24:D24"/>
    <mergeCell ref="A25:A33"/>
    <mergeCell ref="B25:B28"/>
    <mergeCell ref="C25:D25"/>
    <mergeCell ref="B22:D22"/>
    <mergeCell ref="C28:D28"/>
    <mergeCell ref="B29:B32"/>
    <mergeCell ref="C29:D29"/>
    <mergeCell ref="G25:H25"/>
    <mergeCell ref="E31:F31"/>
    <mergeCell ref="E29:F29"/>
    <mergeCell ref="I4:J4"/>
    <mergeCell ref="B33:D33"/>
    <mergeCell ref="B23:D23"/>
    <mergeCell ref="G23:H23"/>
    <mergeCell ref="I23:J23"/>
    <mergeCell ref="E27:F27"/>
    <mergeCell ref="E28:F28"/>
    <mergeCell ref="G26:H26"/>
    <mergeCell ref="E26:F26"/>
    <mergeCell ref="A21:D21"/>
    <mergeCell ref="E21:F21"/>
    <mergeCell ref="G21:H21"/>
    <mergeCell ref="I21:J21"/>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78740157480314965"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sqref="A1:XFD1048576"/>
    </sheetView>
  </sheetViews>
  <sheetFormatPr defaultColWidth="9" defaultRowHeight="13"/>
  <cols>
    <col min="1" max="1" width="24.7265625" style="89" customWidth="1"/>
    <col min="2" max="5" width="11.7265625" style="89" customWidth="1"/>
    <col min="6" max="6" width="2.7265625" style="89" customWidth="1"/>
    <col min="7" max="7" width="9.7265625" style="89" customWidth="1"/>
    <col min="8" max="16384" width="9" style="89"/>
  </cols>
  <sheetData>
    <row r="1" spans="1:7" ht="14">
      <c r="A1" s="86" t="s">
        <v>129</v>
      </c>
      <c r="B1" s="87"/>
      <c r="C1" s="87"/>
      <c r="D1" s="87"/>
      <c r="E1" s="88"/>
      <c r="F1" s="87"/>
      <c r="G1" s="87"/>
    </row>
    <row r="2" spans="1:7" ht="14.5" thickBot="1">
      <c r="A2" s="90"/>
      <c r="B2" s="91"/>
      <c r="C2" s="92"/>
      <c r="D2" s="216" t="s">
        <v>130</v>
      </c>
      <c r="E2" s="216"/>
      <c r="F2" s="216"/>
      <c r="G2" s="216"/>
    </row>
    <row r="3" spans="1:7" ht="16.5" customHeight="1" thickBot="1">
      <c r="A3" s="93" t="s">
        <v>131</v>
      </c>
      <c r="B3" s="94" t="s">
        <v>132</v>
      </c>
      <c r="C3" s="95" t="s">
        <v>133</v>
      </c>
      <c r="D3" s="96" t="s">
        <v>134</v>
      </c>
      <c r="E3" s="94" t="s">
        <v>135</v>
      </c>
      <c r="F3" s="217" t="s">
        <v>136</v>
      </c>
      <c r="G3" s="218"/>
    </row>
    <row r="4" spans="1:7" s="119" customFormat="1" ht="16.5" customHeight="1">
      <c r="A4" s="97" t="s">
        <v>137</v>
      </c>
      <c r="B4" s="98">
        <v>1388</v>
      </c>
      <c r="C4" s="98">
        <v>645</v>
      </c>
      <c r="D4" s="98">
        <v>743</v>
      </c>
      <c r="E4" s="98">
        <v>531</v>
      </c>
      <c r="F4" s="99" t="s">
        <v>178</v>
      </c>
      <c r="G4" s="100">
        <v>3</v>
      </c>
    </row>
    <row r="5" spans="1:7" s="119" customFormat="1" ht="16.5" customHeight="1">
      <c r="A5" s="101" t="s">
        <v>138</v>
      </c>
      <c r="B5" s="102">
        <v>4833</v>
      </c>
      <c r="C5" s="102">
        <v>2352</v>
      </c>
      <c r="D5" s="102">
        <v>2481</v>
      </c>
      <c r="E5" s="102">
        <v>2778</v>
      </c>
      <c r="F5" s="103" t="s">
        <v>178</v>
      </c>
      <c r="G5" s="104">
        <v>6</v>
      </c>
    </row>
    <row r="6" spans="1:7" s="119" customFormat="1" ht="16.5" customHeight="1">
      <c r="A6" s="101" t="s">
        <v>139</v>
      </c>
      <c r="B6" s="102">
        <v>3462</v>
      </c>
      <c r="C6" s="102">
        <v>1723</v>
      </c>
      <c r="D6" s="102">
        <v>1739</v>
      </c>
      <c r="E6" s="102">
        <v>1850</v>
      </c>
      <c r="F6" s="103" t="s">
        <v>179</v>
      </c>
      <c r="G6" s="104">
        <v>-10</v>
      </c>
    </row>
    <row r="7" spans="1:7" s="119" customFormat="1" ht="16.5" customHeight="1">
      <c r="A7" s="101" t="s">
        <v>140</v>
      </c>
      <c r="B7" s="102">
        <v>3068</v>
      </c>
      <c r="C7" s="102">
        <v>1556</v>
      </c>
      <c r="D7" s="102">
        <v>1512</v>
      </c>
      <c r="E7" s="102">
        <v>1547</v>
      </c>
      <c r="F7" s="103" t="s">
        <v>178</v>
      </c>
      <c r="G7" s="104">
        <v>1</v>
      </c>
    </row>
    <row r="8" spans="1:7" s="119" customFormat="1" ht="16.5" customHeight="1">
      <c r="A8" s="101" t="s">
        <v>141</v>
      </c>
      <c r="B8" s="102">
        <v>3488</v>
      </c>
      <c r="C8" s="102">
        <v>1745</v>
      </c>
      <c r="D8" s="102">
        <v>1743</v>
      </c>
      <c r="E8" s="102">
        <v>1765</v>
      </c>
      <c r="F8" s="103" t="s">
        <v>178</v>
      </c>
      <c r="G8" s="104">
        <v>5</v>
      </c>
    </row>
    <row r="9" spans="1:7" s="119" customFormat="1" ht="16.5" customHeight="1">
      <c r="A9" s="101" t="s">
        <v>142</v>
      </c>
      <c r="B9" s="102">
        <v>4931</v>
      </c>
      <c r="C9" s="102">
        <v>2434</v>
      </c>
      <c r="D9" s="102">
        <v>2497</v>
      </c>
      <c r="E9" s="102">
        <v>2594</v>
      </c>
      <c r="F9" s="103" t="s">
        <v>179</v>
      </c>
      <c r="G9" s="104">
        <v>-7</v>
      </c>
    </row>
    <row r="10" spans="1:7" s="119" customFormat="1" ht="16.5" customHeight="1">
      <c r="A10" s="101" t="s">
        <v>143</v>
      </c>
      <c r="B10" s="102">
        <v>4037</v>
      </c>
      <c r="C10" s="102">
        <v>1979</v>
      </c>
      <c r="D10" s="102">
        <v>2058</v>
      </c>
      <c r="E10" s="102">
        <v>1672</v>
      </c>
      <c r="F10" s="103" t="s">
        <v>179</v>
      </c>
      <c r="G10" s="104">
        <v>-9</v>
      </c>
    </row>
    <row r="11" spans="1:7" s="119" customFormat="1" ht="16.5" customHeight="1">
      <c r="A11" s="105" t="s">
        <v>144</v>
      </c>
      <c r="B11" s="106">
        <v>23819</v>
      </c>
      <c r="C11" s="106">
        <v>11789</v>
      </c>
      <c r="D11" s="106">
        <v>12030</v>
      </c>
      <c r="E11" s="106">
        <v>12206</v>
      </c>
      <c r="F11" s="107" t="s">
        <v>179</v>
      </c>
      <c r="G11" s="108">
        <v>-14</v>
      </c>
    </row>
    <row r="12" spans="1:7" s="119" customFormat="1" ht="16.5" customHeight="1">
      <c r="A12" s="101" t="s">
        <v>145</v>
      </c>
      <c r="B12" s="102">
        <v>2427</v>
      </c>
      <c r="C12" s="102">
        <v>1213</v>
      </c>
      <c r="D12" s="102">
        <v>1214</v>
      </c>
      <c r="E12" s="102">
        <v>1047</v>
      </c>
      <c r="F12" s="103" t="s">
        <v>178</v>
      </c>
      <c r="G12" s="109">
        <v>4</v>
      </c>
    </row>
    <row r="13" spans="1:7" s="119" customFormat="1" ht="16.5" customHeight="1">
      <c r="A13" s="110" t="s">
        <v>146</v>
      </c>
      <c r="B13" s="111">
        <v>3118</v>
      </c>
      <c r="C13" s="111">
        <v>1537</v>
      </c>
      <c r="D13" s="111">
        <v>1581</v>
      </c>
      <c r="E13" s="111">
        <v>1175</v>
      </c>
      <c r="F13" s="112" t="s">
        <v>178</v>
      </c>
      <c r="G13" s="113">
        <v>17</v>
      </c>
    </row>
    <row r="14" spans="1:7" s="119" customFormat="1" ht="16.5" customHeight="1">
      <c r="A14" s="101" t="s">
        <v>147</v>
      </c>
      <c r="B14" s="102">
        <v>1330</v>
      </c>
      <c r="C14" s="102">
        <v>659</v>
      </c>
      <c r="D14" s="102">
        <v>671</v>
      </c>
      <c r="E14" s="102">
        <v>579</v>
      </c>
      <c r="F14" s="103" t="s">
        <v>178</v>
      </c>
      <c r="G14" s="104">
        <v>3</v>
      </c>
    </row>
    <row r="15" spans="1:7" s="119" customFormat="1" ht="16.5" customHeight="1">
      <c r="A15" s="101" t="s">
        <v>139</v>
      </c>
      <c r="B15" s="102">
        <v>1506</v>
      </c>
      <c r="C15" s="102">
        <v>752</v>
      </c>
      <c r="D15" s="102">
        <v>754</v>
      </c>
      <c r="E15" s="102">
        <v>682</v>
      </c>
      <c r="F15" s="103" t="s">
        <v>178</v>
      </c>
      <c r="G15" s="104">
        <v>1</v>
      </c>
    </row>
    <row r="16" spans="1:7" s="119" customFormat="1" ht="16.5" customHeight="1">
      <c r="A16" s="101" t="s">
        <v>148</v>
      </c>
      <c r="B16" s="102">
        <v>2342</v>
      </c>
      <c r="C16" s="102">
        <v>1118</v>
      </c>
      <c r="D16" s="102">
        <v>1224</v>
      </c>
      <c r="E16" s="102">
        <v>1005</v>
      </c>
      <c r="F16" s="103" t="s">
        <v>178</v>
      </c>
      <c r="G16" s="104">
        <v>0</v>
      </c>
    </row>
    <row r="17" spans="1:7" s="119" customFormat="1" ht="16.5" customHeight="1">
      <c r="A17" s="105" t="s">
        <v>149</v>
      </c>
      <c r="B17" s="106">
        <v>5178</v>
      </c>
      <c r="C17" s="106">
        <v>2529</v>
      </c>
      <c r="D17" s="106">
        <v>2649</v>
      </c>
      <c r="E17" s="106">
        <v>2266</v>
      </c>
      <c r="F17" s="107" t="s">
        <v>178</v>
      </c>
      <c r="G17" s="108">
        <v>4</v>
      </c>
    </row>
    <row r="18" spans="1:7" s="119" customFormat="1" ht="16.5" customHeight="1">
      <c r="A18" s="101" t="s">
        <v>150</v>
      </c>
      <c r="B18" s="102">
        <v>898</v>
      </c>
      <c r="C18" s="102">
        <v>441</v>
      </c>
      <c r="D18" s="102">
        <v>457</v>
      </c>
      <c r="E18" s="102">
        <v>387</v>
      </c>
      <c r="F18" s="103" t="s">
        <v>179</v>
      </c>
      <c r="G18" s="104">
        <v>-17</v>
      </c>
    </row>
    <row r="19" spans="1:7" s="119" customFormat="1" ht="16.5" customHeight="1">
      <c r="A19" s="101" t="s">
        <v>139</v>
      </c>
      <c r="B19" s="102">
        <v>1488</v>
      </c>
      <c r="C19" s="102">
        <v>754</v>
      </c>
      <c r="D19" s="102">
        <v>734</v>
      </c>
      <c r="E19" s="102">
        <v>612</v>
      </c>
      <c r="F19" s="103" t="s">
        <v>178</v>
      </c>
      <c r="G19" s="104">
        <v>14</v>
      </c>
    </row>
    <row r="20" spans="1:7" s="119" customFormat="1" ht="16.5" customHeight="1">
      <c r="A20" s="101" t="s">
        <v>148</v>
      </c>
      <c r="B20" s="102">
        <v>2188</v>
      </c>
      <c r="C20" s="102">
        <v>1112</v>
      </c>
      <c r="D20" s="102">
        <v>1076</v>
      </c>
      <c r="E20" s="102">
        <v>1099</v>
      </c>
      <c r="F20" s="103" t="s">
        <v>178</v>
      </c>
      <c r="G20" s="104">
        <v>9</v>
      </c>
    </row>
    <row r="21" spans="1:7" s="119" customFormat="1" ht="16.5" customHeight="1">
      <c r="A21" s="101" t="s">
        <v>141</v>
      </c>
      <c r="B21" s="102">
        <v>1885</v>
      </c>
      <c r="C21" s="102">
        <v>944</v>
      </c>
      <c r="D21" s="102">
        <v>941</v>
      </c>
      <c r="E21" s="102">
        <v>962</v>
      </c>
      <c r="F21" s="103" t="s">
        <v>178</v>
      </c>
      <c r="G21" s="104">
        <v>2</v>
      </c>
    </row>
    <row r="22" spans="1:7" s="119" customFormat="1" ht="16.5" customHeight="1">
      <c r="A22" s="101" t="s">
        <v>142</v>
      </c>
      <c r="B22" s="102">
        <v>830</v>
      </c>
      <c r="C22" s="102">
        <v>412</v>
      </c>
      <c r="D22" s="102">
        <v>418</v>
      </c>
      <c r="E22" s="102">
        <v>381</v>
      </c>
      <c r="F22" s="103" t="s">
        <v>179</v>
      </c>
      <c r="G22" s="104">
        <v>-1</v>
      </c>
    </row>
    <row r="23" spans="1:7" s="119" customFormat="1" ht="16.5" customHeight="1">
      <c r="A23" s="101" t="s">
        <v>143</v>
      </c>
      <c r="B23" s="102">
        <v>1294</v>
      </c>
      <c r="C23" s="102">
        <v>650</v>
      </c>
      <c r="D23" s="102">
        <v>644</v>
      </c>
      <c r="E23" s="102">
        <v>577</v>
      </c>
      <c r="F23" s="103" t="s">
        <v>178</v>
      </c>
      <c r="G23" s="104">
        <v>9</v>
      </c>
    </row>
    <row r="24" spans="1:7" s="119" customFormat="1" ht="16.5" customHeight="1">
      <c r="A24" s="105" t="s">
        <v>151</v>
      </c>
      <c r="B24" s="106">
        <v>8583</v>
      </c>
      <c r="C24" s="106">
        <v>4313</v>
      </c>
      <c r="D24" s="106">
        <v>4270</v>
      </c>
      <c r="E24" s="106">
        <v>4018</v>
      </c>
      <c r="F24" s="107" t="s">
        <v>178</v>
      </c>
      <c r="G24" s="108">
        <v>16</v>
      </c>
    </row>
    <row r="25" spans="1:7" s="119" customFormat="1" ht="16.5" customHeight="1">
      <c r="A25" s="110" t="s">
        <v>152</v>
      </c>
      <c r="B25" s="111">
        <v>888</v>
      </c>
      <c r="C25" s="111">
        <v>457</v>
      </c>
      <c r="D25" s="111">
        <v>431</v>
      </c>
      <c r="E25" s="111">
        <v>422</v>
      </c>
      <c r="F25" s="112" t="s">
        <v>179</v>
      </c>
      <c r="G25" s="113">
        <v>-6</v>
      </c>
    </row>
    <row r="26" spans="1:7" s="119" customFormat="1" ht="16.5" customHeight="1">
      <c r="A26" s="101" t="s">
        <v>153</v>
      </c>
      <c r="B26" s="114">
        <v>3056</v>
      </c>
      <c r="C26" s="114">
        <v>1515</v>
      </c>
      <c r="D26" s="114">
        <v>1541</v>
      </c>
      <c r="E26" s="114">
        <v>1266</v>
      </c>
      <c r="F26" s="103" t="s">
        <v>178</v>
      </c>
      <c r="G26" s="104">
        <v>15</v>
      </c>
    </row>
    <row r="27" spans="1:7" s="119" customFormat="1" ht="16.5" customHeight="1">
      <c r="A27" s="101" t="s">
        <v>139</v>
      </c>
      <c r="B27" s="114">
        <v>0</v>
      </c>
      <c r="C27" s="114">
        <v>0</v>
      </c>
      <c r="D27" s="114">
        <v>0</v>
      </c>
      <c r="E27" s="114">
        <v>0</v>
      </c>
      <c r="F27" s="103" t="s">
        <v>178</v>
      </c>
      <c r="G27" s="104">
        <v>0</v>
      </c>
    </row>
    <row r="28" spans="1:7" s="119" customFormat="1" ht="16.5" customHeight="1">
      <c r="A28" s="105" t="s">
        <v>154</v>
      </c>
      <c r="B28" s="106">
        <v>3056</v>
      </c>
      <c r="C28" s="106">
        <v>1515</v>
      </c>
      <c r="D28" s="106">
        <v>1541</v>
      </c>
      <c r="E28" s="106">
        <v>1266</v>
      </c>
      <c r="F28" s="107" t="s">
        <v>178</v>
      </c>
      <c r="G28" s="108">
        <v>15</v>
      </c>
    </row>
    <row r="29" spans="1:7" s="119" customFormat="1" ht="16.5" customHeight="1">
      <c r="A29" s="101" t="s">
        <v>155</v>
      </c>
      <c r="B29" s="102">
        <v>1687</v>
      </c>
      <c r="C29" s="102">
        <v>861</v>
      </c>
      <c r="D29" s="102">
        <v>826</v>
      </c>
      <c r="E29" s="102">
        <v>762</v>
      </c>
      <c r="F29" s="103" t="s">
        <v>179</v>
      </c>
      <c r="G29" s="104">
        <v>-7</v>
      </c>
    </row>
    <row r="30" spans="1:7" s="119" customFormat="1" ht="16.5" customHeight="1">
      <c r="A30" s="101" t="s">
        <v>139</v>
      </c>
      <c r="B30" s="102">
        <v>3242</v>
      </c>
      <c r="C30" s="102">
        <v>1665</v>
      </c>
      <c r="D30" s="102">
        <v>1577</v>
      </c>
      <c r="E30" s="102">
        <v>1364</v>
      </c>
      <c r="F30" s="103" t="s">
        <v>179</v>
      </c>
      <c r="G30" s="104">
        <v>-1</v>
      </c>
    </row>
    <row r="31" spans="1:7" s="119" customFormat="1" ht="16.5" customHeight="1">
      <c r="A31" s="105" t="s">
        <v>156</v>
      </c>
      <c r="B31" s="106">
        <v>4929</v>
      </c>
      <c r="C31" s="106">
        <v>2526</v>
      </c>
      <c r="D31" s="106">
        <v>2403</v>
      </c>
      <c r="E31" s="106">
        <v>2126</v>
      </c>
      <c r="F31" s="107" t="s">
        <v>179</v>
      </c>
      <c r="G31" s="108">
        <v>-8</v>
      </c>
    </row>
    <row r="32" spans="1:7" s="119" customFormat="1" ht="16.5" customHeight="1">
      <c r="A32" s="101" t="s">
        <v>157</v>
      </c>
      <c r="B32" s="102">
        <v>3234</v>
      </c>
      <c r="C32" s="102">
        <v>1585</v>
      </c>
      <c r="D32" s="102">
        <v>1649</v>
      </c>
      <c r="E32" s="102">
        <v>1277</v>
      </c>
      <c r="F32" s="103" t="s">
        <v>178</v>
      </c>
      <c r="G32" s="104">
        <v>19</v>
      </c>
    </row>
    <row r="33" spans="1:7" s="119" customFormat="1" ht="16.5" customHeight="1">
      <c r="A33" s="101" t="s">
        <v>139</v>
      </c>
      <c r="B33" s="102">
        <v>2514</v>
      </c>
      <c r="C33" s="102">
        <v>1225</v>
      </c>
      <c r="D33" s="102">
        <v>1289</v>
      </c>
      <c r="E33" s="102">
        <v>999</v>
      </c>
      <c r="F33" s="103" t="s">
        <v>179</v>
      </c>
      <c r="G33" s="104">
        <v>-1</v>
      </c>
    </row>
    <row r="34" spans="1:7" s="119" customFormat="1" ht="16.5" customHeight="1">
      <c r="A34" s="105" t="s">
        <v>158</v>
      </c>
      <c r="B34" s="106">
        <v>5748</v>
      </c>
      <c r="C34" s="106">
        <v>2810</v>
      </c>
      <c r="D34" s="106">
        <v>2938</v>
      </c>
      <c r="E34" s="106">
        <v>2276</v>
      </c>
      <c r="F34" s="107" t="s">
        <v>178</v>
      </c>
      <c r="G34" s="108">
        <v>18</v>
      </c>
    </row>
    <row r="35" spans="1:7" s="119" customFormat="1" ht="16.5" customHeight="1">
      <c r="A35" s="101" t="s">
        <v>159</v>
      </c>
      <c r="B35" s="102">
        <v>3500</v>
      </c>
      <c r="C35" s="102">
        <v>1713</v>
      </c>
      <c r="D35" s="102">
        <v>1787</v>
      </c>
      <c r="E35" s="102">
        <v>1842</v>
      </c>
      <c r="F35" s="103" t="s">
        <v>179</v>
      </c>
      <c r="G35" s="104">
        <v>-9</v>
      </c>
    </row>
    <row r="36" spans="1:7" s="119" customFormat="1" ht="16.5" customHeight="1">
      <c r="A36" s="101" t="s">
        <v>139</v>
      </c>
      <c r="B36" s="102">
        <v>3735</v>
      </c>
      <c r="C36" s="102">
        <v>1857</v>
      </c>
      <c r="D36" s="102">
        <v>1878</v>
      </c>
      <c r="E36" s="102">
        <v>1620</v>
      </c>
      <c r="F36" s="103" t="s">
        <v>178</v>
      </c>
      <c r="G36" s="104">
        <v>13</v>
      </c>
    </row>
    <row r="37" spans="1:7" s="119" customFormat="1" ht="16.5" customHeight="1">
      <c r="A37" s="101" t="s">
        <v>148</v>
      </c>
      <c r="B37" s="102">
        <v>3332</v>
      </c>
      <c r="C37" s="102">
        <v>1666</v>
      </c>
      <c r="D37" s="102">
        <v>1666</v>
      </c>
      <c r="E37" s="102">
        <v>1626</v>
      </c>
      <c r="F37" s="103" t="s">
        <v>179</v>
      </c>
      <c r="G37" s="104">
        <v>-14</v>
      </c>
    </row>
    <row r="38" spans="1:7" s="119" customFormat="1" ht="16.5" customHeight="1">
      <c r="A38" s="101" t="s">
        <v>141</v>
      </c>
      <c r="B38" s="102">
        <v>1148</v>
      </c>
      <c r="C38" s="102">
        <v>583</v>
      </c>
      <c r="D38" s="102">
        <v>565</v>
      </c>
      <c r="E38" s="102">
        <v>683</v>
      </c>
      <c r="F38" s="103" t="s">
        <v>178</v>
      </c>
      <c r="G38" s="104">
        <v>10</v>
      </c>
    </row>
    <row r="39" spans="1:7" s="119" customFormat="1" ht="16.5" customHeight="1" thickBot="1">
      <c r="A39" s="115" t="s">
        <v>160</v>
      </c>
      <c r="B39" s="116">
        <v>11715</v>
      </c>
      <c r="C39" s="116">
        <v>5819</v>
      </c>
      <c r="D39" s="116">
        <v>5896</v>
      </c>
      <c r="E39" s="116">
        <v>5771</v>
      </c>
      <c r="F39" s="91" t="s">
        <v>178</v>
      </c>
      <c r="G39" s="117">
        <v>0</v>
      </c>
    </row>
    <row r="40" spans="1:7" s="119" customFormat="1" ht="16.5" customHeight="1" thickBot="1">
      <c r="A40" s="93" t="s">
        <v>131</v>
      </c>
      <c r="B40" s="94" t="s">
        <v>132</v>
      </c>
      <c r="C40" s="95" t="s">
        <v>133</v>
      </c>
      <c r="D40" s="94" t="s">
        <v>134</v>
      </c>
      <c r="E40" s="94" t="s">
        <v>135</v>
      </c>
      <c r="F40" s="217" t="s">
        <v>136</v>
      </c>
      <c r="G40" s="218"/>
    </row>
    <row r="41" spans="1:7" s="119" customFormat="1" ht="16.5" customHeight="1">
      <c r="A41" s="118" t="s">
        <v>161</v>
      </c>
      <c r="B41" s="102">
        <v>243</v>
      </c>
      <c r="C41" s="227">
        <v>123</v>
      </c>
      <c r="D41" s="102">
        <v>120</v>
      </c>
      <c r="E41" s="102">
        <v>111</v>
      </c>
      <c r="F41" s="103" t="s">
        <v>179</v>
      </c>
      <c r="G41" s="104">
        <v>-7</v>
      </c>
    </row>
    <row r="42" spans="1:7" s="119" customFormat="1" ht="16.5" customHeight="1">
      <c r="A42" s="101" t="s">
        <v>139</v>
      </c>
      <c r="B42" s="102">
        <v>3604</v>
      </c>
      <c r="C42" s="227">
        <v>1722</v>
      </c>
      <c r="D42" s="102">
        <v>1882</v>
      </c>
      <c r="E42" s="102">
        <v>1868</v>
      </c>
      <c r="F42" s="103" t="s">
        <v>178</v>
      </c>
      <c r="G42" s="104">
        <v>2</v>
      </c>
    </row>
    <row r="43" spans="1:7" s="119" customFormat="1" ht="16.5" customHeight="1">
      <c r="A43" s="101" t="s">
        <v>148</v>
      </c>
      <c r="B43" s="102">
        <v>3030</v>
      </c>
      <c r="C43" s="227">
        <v>1466</v>
      </c>
      <c r="D43" s="102">
        <v>1564</v>
      </c>
      <c r="E43" s="102">
        <v>1500</v>
      </c>
      <c r="F43" s="103" t="s">
        <v>179</v>
      </c>
      <c r="G43" s="104">
        <v>-19</v>
      </c>
    </row>
    <row r="44" spans="1:7" s="119" customFormat="1" ht="16.5" customHeight="1">
      <c r="A44" s="101" t="s">
        <v>141</v>
      </c>
      <c r="B44" s="102">
        <v>3600</v>
      </c>
      <c r="C44" s="227">
        <v>1780</v>
      </c>
      <c r="D44" s="102">
        <v>1820</v>
      </c>
      <c r="E44" s="102">
        <v>1642</v>
      </c>
      <c r="F44" s="103" t="s">
        <v>178</v>
      </c>
      <c r="G44" s="104">
        <v>16</v>
      </c>
    </row>
    <row r="45" spans="1:7" s="119" customFormat="1" ht="16.5" customHeight="1">
      <c r="A45" s="105" t="s">
        <v>162</v>
      </c>
      <c r="B45" s="106">
        <v>10477</v>
      </c>
      <c r="C45" s="106">
        <v>5091</v>
      </c>
      <c r="D45" s="106">
        <v>5386</v>
      </c>
      <c r="E45" s="106">
        <v>5121</v>
      </c>
      <c r="F45" s="107" t="s">
        <v>179</v>
      </c>
      <c r="G45" s="108">
        <v>-8</v>
      </c>
    </row>
    <row r="46" spans="1:7" s="119" customFormat="1" ht="16.5" customHeight="1">
      <c r="A46" s="118" t="s">
        <v>163</v>
      </c>
      <c r="B46" s="102">
        <v>844</v>
      </c>
      <c r="C46" s="227">
        <v>423</v>
      </c>
      <c r="D46" s="102">
        <v>421</v>
      </c>
      <c r="E46" s="102">
        <v>404</v>
      </c>
      <c r="F46" s="103" t="s">
        <v>178</v>
      </c>
      <c r="G46" s="104">
        <v>8</v>
      </c>
    </row>
    <row r="47" spans="1:7" s="119" customFormat="1" ht="16.5" customHeight="1">
      <c r="A47" s="101" t="s">
        <v>139</v>
      </c>
      <c r="B47" s="102">
        <v>1900</v>
      </c>
      <c r="C47" s="227">
        <v>958</v>
      </c>
      <c r="D47" s="102">
        <v>942</v>
      </c>
      <c r="E47" s="102">
        <v>780</v>
      </c>
      <c r="F47" s="103" t="s">
        <v>178</v>
      </c>
      <c r="G47" s="104">
        <v>4</v>
      </c>
    </row>
    <row r="48" spans="1:7" s="119" customFormat="1" ht="16.5" customHeight="1">
      <c r="A48" s="101" t="s">
        <v>148</v>
      </c>
      <c r="B48" s="102">
        <v>1873</v>
      </c>
      <c r="C48" s="227">
        <v>950</v>
      </c>
      <c r="D48" s="102">
        <v>923</v>
      </c>
      <c r="E48" s="102">
        <v>929</v>
      </c>
      <c r="F48" s="103" t="s">
        <v>179</v>
      </c>
      <c r="G48" s="104">
        <v>-3</v>
      </c>
    </row>
    <row r="49" spans="1:7" s="119" customFormat="1" ht="16.5" customHeight="1">
      <c r="A49" s="101" t="s">
        <v>141</v>
      </c>
      <c r="B49" s="102">
        <v>1192</v>
      </c>
      <c r="C49" s="227">
        <v>605</v>
      </c>
      <c r="D49" s="102">
        <v>587</v>
      </c>
      <c r="E49" s="102">
        <v>558</v>
      </c>
      <c r="F49" s="103" t="s">
        <v>178</v>
      </c>
      <c r="G49" s="104">
        <v>8</v>
      </c>
    </row>
    <row r="50" spans="1:7" s="119" customFormat="1" ht="16.5" customHeight="1">
      <c r="A50" s="101" t="s">
        <v>142</v>
      </c>
      <c r="B50" s="102">
        <v>2230</v>
      </c>
      <c r="C50" s="227">
        <v>1122</v>
      </c>
      <c r="D50" s="102">
        <v>1108</v>
      </c>
      <c r="E50" s="102">
        <v>1072</v>
      </c>
      <c r="F50" s="103" t="s">
        <v>179</v>
      </c>
      <c r="G50" s="104">
        <v>-3</v>
      </c>
    </row>
    <row r="51" spans="1:7" s="119" customFormat="1" ht="16.5" customHeight="1">
      <c r="A51" s="105" t="s">
        <v>164</v>
      </c>
      <c r="B51" s="106">
        <v>8039</v>
      </c>
      <c r="C51" s="106">
        <v>4058</v>
      </c>
      <c r="D51" s="106">
        <v>3981</v>
      </c>
      <c r="E51" s="106">
        <v>3743</v>
      </c>
      <c r="F51" s="228" t="s">
        <v>178</v>
      </c>
      <c r="G51" s="108">
        <v>14</v>
      </c>
    </row>
    <row r="52" spans="1:7" s="119" customFormat="1" ht="16.5" customHeight="1">
      <c r="A52" s="101" t="s">
        <v>165</v>
      </c>
      <c r="B52" s="102">
        <v>3820</v>
      </c>
      <c r="C52" s="102">
        <v>1913</v>
      </c>
      <c r="D52" s="102">
        <v>1907</v>
      </c>
      <c r="E52" s="102">
        <v>1671</v>
      </c>
      <c r="F52" s="103" t="s">
        <v>179</v>
      </c>
      <c r="G52" s="104">
        <v>-5</v>
      </c>
    </row>
    <row r="53" spans="1:7" s="119" customFormat="1" ht="16.5" customHeight="1">
      <c r="A53" s="101" t="s">
        <v>139</v>
      </c>
      <c r="B53" s="102">
        <v>3353</v>
      </c>
      <c r="C53" s="102">
        <v>1684</v>
      </c>
      <c r="D53" s="102">
        <v>1669</v>
      </c>
      <c r="E53" s="102">
        <v>1401</v>
      </c>
      <c r="F53" s="103" t="s">
        <v>178</v>
      </c>
      <c r="G53" s="104">
        <v>7</v>
      </c>
    </row>
    <row r="54" spans="1:7" s="119" customFormat="1" ht="16.5" customHeight="1">
      <c r="A54" s="101" t="s">
        <v>148</v>
      </c>
      <c r="B54" s="102">
        <v>3700</v>
      </c>
      <c r="C54" s="102">
        <v>1897</v>
      </c>
      <c r="D54" s="102">
        <v>1803</v>
      </c>
      <c r="E54" s="102">
        <v>1551</v>
      </c>
      <c r="F54" s="103" t="s">
        <v>178</v>
      </c>
      <c r="G54" s="104">
        <v>0</v>
      </c>
    </row>
    <row r="55" spans="1:7" s="119" customFormat="1" ht="16.5" customHeight="1">
      <c r="A55" s="101" t="s">
        <v>141</v>
      </c>
      <c r="B55" s="102">
        <v>989</v>
      </c>
      <c r="C55" s="102">
        <v>493</v>
      </c>
      <c r="D55" s="102">
        <v>496</v>
      </c>
      <c r="E55" s="102">
        <v>426</v>
      </c>
      <c r="F55" s="103" t="s">
        <v>179</v>
      </c>
      <c r="G55" s="104">
        <v>-5</v>
      </c>
    </row>
    <row r="56" spans="1:7" s="119" customFormat="1" ht="16.5" customHeight="1">
      <c r="A56" s="101" t="s">
        <v>142</v>
      </c>
      <c r="B56" s="102">
        <v>3551</v>
      </c>
      <c r="C56" s="102">
        <v>1777</v>
      </c>
      <c r="D56" s="102">
        <v>1774</v>
      </c>
      <c r="E56" s="102">
        <v>1620</v>
      </c>
      <c r="F56" s="103" t="s">
        <v>178</v>
      </c>
      <c r="G56" s="104">
        <v>9</v>
      </c>
    </row>
    <row r="57" spans="1:7" s="119" customFormat="1" ht="16.5" customHeight="1">
      <c r="A57" s="105" t="s">
        <v>166</v>
      </c>
      <c r="B57" s="106">
        <v>15413</v>
      </c>
      <c r="C57" s="106">
        <v>7764</v>
      </c>
      <c r="D57" s="106">
        <v>7649</v>
      </c>
      <c r="E57" s="106">
        <v>6669</v>
      </c>
      <c r="F57" s="107" t="s">
        <v>178</v>
      </c>
      <c r="G57" s="108">
        <v>6</v>
      </c>
    </row>
    <row r="58" spans="1:7" s="119" customFormat="1" ht="16.5" customHeight="1">
      <c r="A58" s="101" t="s">
        <v>167</v>
      </c>
      <c r="B58" s="102">
        <v>1473</v>
      </c>
      <c r="C58" s="102">
        <v>741</v>
      </c>
      <c r="D58" s="102">
        <v>732</v>
      </c>
      <c r="E58" s="102">
        <v>616</v>
      </c>
      <c r="F58" s="103" t="s">
        <v>179</v>
      </c>
      <c r="G58" s="104">
        <v>-1</v>
      </c>
    </row>
    <row r="59" spans="1:7" s="119" customFormat="1" ht="16.5" customHeight="1">
      <c r="A59" s="101" t="s">
        <v>139</v>
      </c>
      <c r="B59" s="102">
        <v>1556</v>
      </c>
      <c r="C59" s="102">
        <v>791</v>
      </c>
      <c r="D59" s="102">
        <v>765</v>
      </c>
      <c r="E59" s="102">
        <v>687</v>
      </c>
      <c r="F59" s="103" t="s">
        <v>179</v>
      </c>
      <c r="G59" s="104">
        <v>-28</v>
      </c>
    </row>
    <row r="60" spans="1:7" s="119" customFormat="1" ht="16.5" customHeight="1">
      <c r="A60" s="101" t="s">
        <v>148</v>
      </c>
      <c r="B60" s="102">
        <v>1687</v>
      </c>
      <c r="C60" s="102">
        <v>831</v>
      </c>
      <c r="D60" s="102">
        <v>856</v>
      </c>
      <c r="E60" s="102">
        <v>792</v>
      </c>
      <c r="F60" s="103" t="s">
        <v>179</v>
      </c>
      <c r="G60" s="104">
        <v>-4</v>
      </c>
    </row>
    <row r="61" spans="1:7" s="119" customFormat="1" ht="16.5" customHeight="1">
      <c r="A61" s="101" t="s">
        <v>141</v>
      </c>
      <c r="B61" s="102">
        <v>2089</v>
      </c>
      <c r="C61" s="102">
        <v>1034</v>
      </c>
      <c r="D61" s="102">
        <v>1055</v>
      </c>
      <c r="E61" s="102">
        <v>880</v>
      </c>
      <c r="F61" s="103" t="s">
        <v>178</v>
      </c>
      <c r="G61" s="104">
        <v>19</v>
      </c>
    </row>
    <row r="62" spans="1:7" s="119" customFormat="1" ht="16.5" customHeight="1">
      <c r="A62" s="101" t="s">
        <v>142</v>
      </c>
      <c r="B62" s="102">
        <v>1737</v>
      </c>
      <c r="C62" s="102">
        <v>854</v>
      </c>
      <c r="D62" s="102">
        <v>883</v>
      </c>
      <c r="E62" s="102">
        <v>832</v>
      </c>
      <c r="F62" s="103" t="s">
        <v>178</v>
      </c>
      <c r="G62" s="104">
        <v>13</v>
      </c>
    </row>
    <row r="63" spans="1:7" s="119" customFormat="1" ht="16.5" customHeight="1">
      <c r="A63" s="105" t="s">
        <v>168</v>
      </c>
      <c r="B63" s="106">
        <v>8542</v>
      </c>
      <c r="C63" s="106">
        <v>4251</v>
      </c>
      <c r="D63" s="106">
        <v>4291</v>
      </c>
      <c r="E63" s="106">
        <v>3807</v>
      </c>
      <c r="F63" s="107" t="s">
        <v>179</v>
      </c>
      <c r="G63" s="108">
        <v>-1</v>
      </c>
    </row>
    <row r="64" spans="1:7" s="119" customFormat="1" ht="16.5" customHeight="1">
      <c r="A64" s="101" t="s">
        <v>169</v>
      </c>
      <c r="B64" s="102">
        <v>1333</v>
      </c>
      <c r="C64" s="102">
        <v>672</v>
      </c>
      <c r="D64" s="102">
        <v>661</v>
      </c>
      <c r="E64" s="102">
        <v>686</v>
      </c>
      <c r="F64" s="103" t="s">
        <v>179</v>
      </c>
      <c r="G64" s="104">
        <v>-4</v>
      </c>
    </row>
    <row r="65" spans="1:7" s="119" customFormat="1" ht="16.5" customHeight="1">
      <c r="A65" s="101" t="s">
        <v>139</v>
      </c>
      <c r="B65" s="102">
        <v>452</v>
      </c>
      <c r="C65" s="102">
        <v>218</v>
      </c>
      <c r="D65" s="102">
        <v>234</v>
      </c>
      <c r="E65" s="102">
        <v>250</v>
      </c>
      <c r="F65" s="103" t="s">
        <v>179</v>
      </c>
      <c r="G65" s="104">
        <v>-4</v>
      </c>
    </row>
    <row r="66" spans="1:7" s="119" customFormat="1" ht="16.5" customHeight="1">
      <c r="A66" s="101" t="s">
        <v>148</v>
      </c>
      <c r="B66" s="102">
        <v>403</v>
      </c>
      <c r="C66" s="102">
        <v>208</v>
      </c>
      <c r="D66" s="102">
        <v>195</v>
      </c>
      <c r="E66" s="102">
        <v>210</v>
      </c>
      <c r="F66" s="103" t="s">
        <v>178</v>
      </c>
      <c r="G66" s="104">
        <v>4</v>
      </c>
    </row>
    <row r="67" spans="1:7" s="119" customFormat="1" ht="16.5" customHeight="1">
      <c r="A67" s="105" t="s">
        <v>170</v>
      </c>
      <c r="B67" s="106">
        <v>2188</v>
      </c>
      <c r="C67" s="106">
        <v>1098</v>
      </c>
      <c r="D67" s="106">
        <v>1090</v>
      </c>
      <c r="E67" s="106">
        <v>1146</v>
      </c>
      <c r="F67" s="107" t="s">
        <v>179</v>
      </c>
      <c r="G67" s="108">
        <v>-4</v>
      </c>
    </row>
    <row r="68" spans="1:7" s="119" customFormat="1" ht="16.5" customHeight="1">
      <c r="A68" s="101" t="s">
        <v>171</v>
      </c>
      <c r="B68" s="102">
        <v>1197</v>
      </c>
      <c r="C68" s="102">
        <v>606</v>
      </c>
      <c r="D68" s="102">
        <v>591</v>
      </c>
      <c r="E68" s="102">
        <v>445</v>
      </c>
      <c r="F68" s="103" t="s">
        <v>178</v>
      </c>
      <c r="G68" s="104">
        <v>6</v>
      </c>
    </row>
    <row r="69" spans="1:7" s="119" customFormat="1" ht="16.5" customHeight="1">
      <c r="A69" s="101" t="s">
        <v>139</v>
      </c>
      <c r="B69" s="102">
        <v>824</v>
      </c>
      <c r="C69" s="102">
        <v>410</v>
      </c>
      <c r="D69" s="102">
        <v>414</v>
      </c>
      <c r="E69" s="102">
        <v>315</v>
      </c>
      <c r="F69" s="103" t="s">
        <v>179</v>
      </c>
      <c r="G69" s="104">
        <v>-4</v>
      </c>
    </row>
    <row r="70" spans="1:7" s="119" customFormat="1" ht="16.5" customHeight="1">
      <c r="A70" s="101" t="s">
        <v>148</v>
      </c>
      <c r="B70" s="102">
        <v>815</v>
      </c>
      <c r="C70" s="102">
        <v>406</v>
      </c>
      <c r="D70" s="102">
        <v>409</v>
      </c>
      <c r="E70" s="102">
        <v>380</v>
      </c>
      <c r="F70" s="103" t="s">
        <v>179</v>
      </c>
      <c r="G70" s="104">
        <v>-3</v>
      </c>
    </row>
    <row r="71" spans="1:7" s="119" customFormat="1" ht="16.5" customHeight="1">
      <c r="A71" s="101" t="s">
        <v>141</v>
      </c>
      <c r="B71" s="102">
        <v>2174</v>
      </c>
      <c r="C71" s="102">
        <v>1083</v>
      </c>
      <c r="D71" s="102">
        <v>1091</v>
      </c>
      <c r="E71" s="102">
        <v>955</v>
      </c>
      <c r="F71" s="103" t="s">
        <v>178</v>
      </c>
      <c r="G71" s="104">
        <v>1</v>
      </c>
    </row>
    <row r="72" spans="1:7" s="119" customFormat="1" ht="16.5" customHeight="1">
      <c r="A72" s="101" t="s">
        <v>142</v>
      </c>
      <c r="B72" s="102">
        <v>1185</v>
      </c>
      <c r="C72" s="102">
        <v>597</v>
      </c>
      <c r="D72" s="102">
        <v>588</v>
      </c>
      <c r="E72" s="102">
        <v>519</v>
      </c>
      <c r="F72" s="103" t="s">
        <v>179</v>
      </c>
      <c r="G72" s="104">
        <v>-1</v>
      </c>
    </row>
    <row r="73" spans="1:7" s="119" customFormat="1" ht="16.5" customHeight="1">
      <c r="A73" s="101" t="s">
        <v>143</v>
      </c>
      <c r="B73" s="102">
        <v>1638</v>
      </c>
      <c r="C73" s="102">
        <v>813</v>
      </c>
      <c r="D73" s="102">
        <v>825</v>
      </c>
      <c r="E73" s="102">
        <v>713</v>
      </c>
      <c r="F73" s="103" t="s">
        <v>179</v>
      </c>
      <c r="G73" s="104">
        <v>-14</v>
      </c>
    </row>
    <row r="74" spans="1:7" s="119" customFormat="1" ht="16.5" customHeight="1">
      <c r="A74" s="105" t="s">
        <v>172</v>
      </c>
      <c r="B74" s="106">
        <v>7833</v>
      </c>
      <c r="C74" s="106">
        <v>3915</v>
      </c>
      <c r="D74" s="106">
        <v>3918</v>
      </c>
      <c r="E74" s="106">
        <v>3327</v>
      </c>
      <c r="F74" s="107" t="s">
        <v>179</v>
      </c>
      <c r="G74" s="108">
        <v>-15</v>
      </c>
    </row>
    <row r="75" spans="1:7" s="119" customFormat="1" ht="16.5" customHeight="1">
      <c r="A75" s="101" t="s">
        <v>173</v>
      </c>
      <c r="B75" s="102">
        <v>1680</v>
      </c>
      <c r="C75" s="102">
        <v>834</v>
      </c>
      <c r="D75" s="102">
        <v>846</v>
      </c>
      <c r="E75" s="102">
        <v>685</v>
      </c>
      <c r="F75" s="103" t="s">
        <v>178</v>
      </c>
      <c r="G75" s="104">
        <v>7</v>
      </c>
    </row>
    <row r="76" spans="1:7" s="119" customFormat="1" ht="16.5" customHeight="1">
      <c r="A76" s="101" t="s">
        <v>139</v>
      </c>
      <c r="B76" s="102">
        <v>959</v>
      </c>
      <c r="C76" s="102">
        <v>479</v>
      </c>
      <c r="D76" s="102">
        <v>480</v>
      </c>
      <c r="E76" s="102">
        <v>396</v>
      </c>
      <c r="F76" s="103" t="s">
        <v>178</v>
      </c>
      <c r="G76" s="104">
        <v>3</v>
      </c>
    </row>
    <row r="77" spans="1:7" s="119" customFormat="1" ht="16.5" customHeight="1">
      <c r="A77" s="101" t="s">
        <v>148</v>
      </c>
      <c r="B77" s="102">
        <v>1443</v>
      </c>
      <c r="C77" s="102">
        <v>727</v>
      </c>
      <c r="D77" s="102">
        <v>716</v>
      </c>
      <c r="E77" s="102">
        <v>575</v>
      </c>
      <c r="F77" s="103" t="s">
        <v>179</v>
      </c>
      <c r="G77" s="104">
        <v>-7</v>
      </c>
    </row>
    <row r="78" spans="1:7" s="119" customFormat="1" ht="16.5" customHeight="1">
      <c r="A78" s="101" t="s">
        <v>141</v>
      </c>
      <c r="B78" s="102">
        <v>1172</v>
      </c>
      <c r="C78" s="102">
        <v>605</v>
      </c>
      <c r="D78" s="102">
        <v>567</v>
      </c>
      <c r="E78" s="102">
        <v>458</v>
      </c>
      <c r="F78" s="103" t="s">
        <v>178</v>
      </c>
      <c r="G78" s="104">
        <v>2</v>
      </c>
    </row>
    <row r="79" spans="1:7" s="119" customFormat="1" ht="16.5" customHeight="1">
      <c r="A79" s="101" t="s">
        <v>142</v>
      </c>
      <c r="B79" s="102">
        <v>1300</v>
      </c>
      <c r="C79" s="102">
        <v>659</v>
      </c>
      <c r="D79" s="102">
        <v>641</v>
      </c>
      <c r="E79" s="102">
        <v>567</v>
      </c>
      <c r="F79" s="103" t="s">
        <v>179</v>
      </c>
      <c r="G79" s="104">
        <v>-1</v>
      </c>
    </row>
    <row r="80" spans="1:7" s="119" customFormat="1" ht="16.5" customHeight="1">
      <c r="A80" s="101" t="s">
        <v>143</v>
      </c>
      <c r="B80" s="102">
        <v>250</v>
      </c>
      <c r="C80" s="102">
        <v>119</v>
      </c>
      <c r="D80" s="102">
        <v>131</v>
      </c>
      <c r="E80" s="102">
        <v>80</v>
      </c>
      <c r="F80" s="103" t="s">
        <v>179</v>
      </c>
      <c r="G80" s="104">
        <v>-2</v>
      </c>
    </row>
    <row r="81" spans="1:7" s="119" customFormat="1" ht="16.5" customHeight="1">
      <c r="A81" s="105" t="s">
        <v>174</v>
      </c>
      <c r="B81" s="106">
        <v>6804</v>
      </c>
      <c r="C81" s="106">
        <v>3423</v>
      </c>
      <c r="D81" s="106">
        <v>3381</v>
      </c>
      <c r="E81" s="106">
        <v>2761</v>
      </c>
      <c r="F81" s="107" t="s">
        <v>178</v>
      </c>
      <c r="G81" s="108">
        <v>2</v>
      </c>
    </row>
    <row r="82" spans="1:7" s="119" customFormat="1" ht="16.5" customHeight="1">
      <c r="A82" s="101" t="s">
        <v>175</v>
      </c>
      <c r="B82" s="102">
        <v>777</v>
      </c>
      <c r="C82" s="102">
        <v>408</v>
      </c>
      <c r="D82" s="102">
        <v>369</v>
      </c>
      <c r="E82" s="102">
        <v>349</v>
      </c>
      <c r="F82" s="103" t="s">
        <v>178</v>
      </c>
      <c r="G82" s="104">
        <v>3</v>
      </c>
    </row>
    <row r="83" spans="1:7" s="119" customFormat="1" ht="16.5" customHeight="1">
      <c r="A83" s="101" t="s">
        <v>139</v>
      </c>
      <c r="B83" s="102">
        <v>1291</v>
      </c>
      <c r="C83" s="102">
        <v>669</v>
      </c>
      <c r="D83" s="102">
        <v>622</v>
      </c>
      <c r="E83" s="102">
        <v>517</v>
      </c>
      <c r="F83" s="103" t="s">
        <v>179</v>
      </c>
      <c r="G83" s="104">
        <v>-4</v>
      </c>
    </row>
    <row r="84" spans="1:7" s="119" customFormat="1" ht="16.5" customHeight="1">
      <c r="A84" s="105" t="s">
        <v>176</v>
      </c>
      <c r="B84" s="106">
        <v>2068</v>
      </c>
      <c r="C84" s="106">
        <v>1077</v>
      </c>
      <c r="D84" s="106">
        <v>991</v>
      </c>
      <c r="E84" s="106">
        <v>866</v>
      </c>
      <c r="F84" s="107" t="s">
        <v>179</v>
      </c>
      <c r="G84" s="108">
        <v>-1</v>
      </c>
    </row>
    <row r="85" spans="1:7" s="119" customFormat="1" ht="16.5" customHeight="1">
      <c r="A85" s="120" t="s">
        <v>177</v>
      </c>
      <c r="B85" s="102">
        <v>95</v>
      </c>
      <c r="C85" s="121">
        <v>102</v>
      </c>
      <c r="D85" s="121">
        <v>-7</v>
      </c>
      <c r="E85" s="121">
        <v>0</v>
      </c>
      <c r="F85" s="107" t="s">
        <v>178</v>
      </c>
      <c r="G85" s="104">
        <v>5</v>
      </c>
    </row>
    <row r="86" spans="1:7" s="119" customFormat="1" ht="16.5" customHeight="1" thickBot="1">
      <c r="A86" s="122" t="s">
        <v>132</v>
      </c>
      <c r="B86" s="123">
        <v>132308</v>
      </c>
      <c r="C86" s="123">
        <v>65932</v>
      </c>
      <c r="D86" s="123">
        <v>66376</v>
      </c>
      <c r="E86" s="123">
        <v>60544</v>
      </c>
      <c r="F86" s="229" t="s">
        <v>178</v>
      </c>
      <c r="G86" s="230">
        <v>47</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s>
  <sheetData>
    <row r="1" spans="1:10" ht="25.5">
      <c r="A1" s="74" t="s">
        <v>123</v>
      </c>
      <c r="B1" s="75"/>
      <c r="C1" s="75"/>
      <c r="D1" s="75"/>
      <c r="E1" s="75"/>
      <c r="F1" s="75"/>
      <c r="G1" s="75"/>
      <c r="H1" s="75"/>
      <c r="I1" s="75"/>
      <c r="J1" s="75"/>
    </row>
    <row r="2" spans="1:10" ht="19.899999999999999" customHeight="1">
      <c r="A2" s="45"/>
      <c r="B2" s="46"/>
      <c r="C2" s="46"/>
      <c r="D2" s="46"/>
      <c r="E2" s="46"/>
      <c r="F2" s="46"/>
      <c r="G2" s="46"/>
      <c r="H2" s="47"/>
      <c r="I2" s="47"/>
      <c r="J2" s="48" t="str">
        <f>[2]元データ貼付用先!C3</f>
        <v>令和３年３月１日現在</v>
      </c>
    </row>
    <row r="3" spans="1:10" ht="19.899999999999999" customHeight="1" thickBot="1">
      <c r="A3" s="49"/>
      <c r="B3" s="50"/>
      <c r="C3" s="50"/>
      <c r="D3" s="51"/>
      <c r="E3" s="50"/>
      <c r="F3" s="52"/>
      <c r="G3" s="52"/>
      <c r="H3" s="52"/>
      <c r="I3" s="52"/>
      <c r="J3" s="53" t="s">
        <v>126</v>
      </c>
    </row>
    <row r="4" spans="1:10" ht="13.5" customHeight="1">
      <c r="A4" s="223" t="s">
        <v>29</v>
      </c>
      <c r="B4" s="225" t="s">
        <v>30</v>
      </c>
      <c r="C4" s="225" t="s">
        <v>31</v>
      </c>
      <c r="D4" s="219" t="s">
        <v>32</v>
      </c>
      <c r="E4" s="220"/>
      <c r="F4" s="223" t="s">
        <v>33</v>
      </c>
      <c r="G4" s="225" t="s">
        <v>34</v>
      </c>
      <c r="H4" s="225" t="s">
        <v>31</v>
      </c>
      <c r="I4" s="219" t="s">
        <v>32</v>
      </c>
      <c r="J4" s="220"/>
    </row>
    <row r="5" spans="1:10" ht="13.5" customHeight="1">
      <c r="A5" s="224"/>
      <c r="B5" s="226"/>
      <c r="C5" s="226"/>
      <c r="D5" s="221" t="s">
        <v>35</v>
      </c>
      <c r="E5" s="222"/>
      <c r="F5" s="224"/>
      <c r="G5" s="226"/>
      <c r="H5" s="226"/>
      <c r="I5" s="221" t="s">
        <v>35</v>
      </c>
      <c r="J5" s="222"/>
    </row>
    <row r="6" spans="1:10" ht="21" customHeight="1">
      <c r="A6" s="54" t="s">
        <v>36</v>
      </c>
      <c r="B6" s="55">
        <f>[2]元データ貼付用先!E7</f>
        <v>4229502</v>
      </c>
      <c r="C6" s="55">
        <f>[2]元データ貼付用先!F7</f>
        <v>9227745</v>
      </c>
      <c r="D6" s="76" t="str">
        <f>IF([2]元データ貼付用先!I7&lt;0,"△","")</f>
        <v>△</v>
      </c>
      <c r="E6" s="77">
        <f>ABS([2]元データ貼付用先!I7)</f>
        <v>4077</v>
      </c>
      <c r="F6" s="56" t="s">
        <v>37</v>
      </c>
      <c r="G6" s="55">
        <f>[2]元データ貼付用先!E42</f>
        <v>165325</v>
      </c>
      <c r="H6" s="55">
        <f>[2]元データ貼付用先!F42</f>
        <v>386344</v>
      </c>
      <c r="I6" s="76" t="str">
        <f>IF([2]元データ貼付用先!I42&lt;0,"△","")</f>
        <v>△</v>
      </c>
      <c r="J6" s="57">
        <f>ABS([2]元データ貼付用先!I42)</f>
        <v>398</v>
      </c>
    </row>
    <row r="7" spans="1:10" ht="21" customHeight="1">
      <c r="A7" s="56" t="s">
        <v>38</v>
      </c>
      <c r="B7" s="58">
        <f>[2]元データ貼付用先!E8</f>
        <v>4108335</v>
      </c>
      <c r="C7" s="58">
        <f>[2]元データ貼付用先!F8</f>
        <v>8939285</v>
      </c>
      <c r="D7" s="78" t="str">
        <f>IF([2]元データ貼付用先!I8&lt;0,"△","")</f>
        <v>△</v>
      </c>
      <c r="E7" s="79">
        <f>ABS([2]元データ貼付用先!I8)</f>
        <v>3895</v>
      </c>
      <c r="F7" s="60" t="s">
        <v>39</v>
      </c>
      <c r="G7" s="58">
        <f>[2]元データ貼付用先!E43</f>
        <v>112486</v>
      </c>
      <c r="H7" s="58">
        <f>[2]元データ貼付用先!F43</f>
        <v>258080</v>
      </c>
      <c r="I7" s="78" t="str">
        <f>IF([2]元データ貼付用先!I43&lt;0,"△","")</f>
        <v>△</v>
      </c>
      <c r="J7" s="61">
        <f>ABS([2]元データ貼付用先!I43)</f>
        <v>93</v>
      </c>
    </row>
    <row r="8" spans="1:10" ht="21" customHeight="1">
      <c r="A8" s="56" t="s">
        <v>40</v>
      </c>
      <c r="B8" s="58">
        <f>[2]元データ貼付用先!E9</f>
        <v>121167</v>
      </c>
      <c r="C8" s="58">
        <f>[2]元データ貼付用先!F9</f>
        <v>288460</v>
      </c>
      <c r="D8" s="78" t="str">
        <f>IF([2]元データ貼付用先!I9&lt;0,"△","")</f>
        <v>△</v>
      </c>
      <c r="E8" s="79">
        <f>ABS([2]元データ貼付用先!I9)</f>
        <v>182</v>
      </c>
      <c r="F8" s="60" t="s">
        <v>41</v>
      </c>
      <c r="G8" s="58">
        <f>[2]元データ貼付用先!E44</f>
        <v>75871</v>
      </c>
      <c r="H8" s="58">
        <f>[2]元データ貼付用先!F44</f>
        <v>172675</v>
      </c>
      <c r="I8" s="78" t="str">
        <f>IF([2]元データ貼付用先!I44&lt;0,"△","")</f>
        <v>△</v>
      </c>
      <c r="J8" s="61">
        <f>ABS([2]元データ貼付用先!I44)</f>
        <v>45</v>
      </c>
    </row>
    <row r="9" spans="1:10" ht="21" customHeight="1">
      <c r="A9" s="56" t="s">
        <v>42</v>
      </c>
      <c r="B9" s="58">
        <f>[2]元データ貼付用先!E11</f>
        <v>1754131</v>
      </c>
      <c r="C9" s="58">
        <f>[2]元データ貼付用先!F11</f>
        <v>3772457</v>
      </c>
      <c r="D9" s="78" t="str">
        <f>IF([2]元データ貼付用先!I11&lt;0,"△","")</f>
        <v>△</v>
      </c>
      <c r="E9" s="79">
        <f>ABS([2]元データ貼付用先!I11)</f>
        <v>1814</v>
      </c>
      <c r="F9" s="60" t="s">
        <v>43</v>
      </c>
      <c r="G9" s="63">
        <f>[2]元データ貼付用先!E45</f>
        <v>194368</v>
      </c>
      <c r="H9" s="63">
        <f>[2]元データ貼付用先!F45</f>
        <v>438149</v>
      </c>
      <c r="I9" s="78" t="str">
        <f>IF([2]元データ貼付用先!I45&lt;0,"△","")</f>
        <v/>
      </c>
      <c r="J9" s="61">
        <f>ABS([2]元データ貼付用先!I45)</f>
        <v>48</v>
      </c>
    </row>
    <row r="10" spans="1:10" ht="21" customHeight="1">
      <c r="A10" s="56" t="s">
        <v>44</v>
      </c>
      <c r="B10" s="58">
        <f>[2]元データ貼付用先!E12</f>
        <v>145334</v>
      </c>
      <c r="C10" s="58">
        <f>[2]元データ貼付用先!F12</f>
        <v>296605</v>
      </c>
      <c r="D10" s="78" t="str">
        <f>IF([2]元データ貼付用先!I12&lt;0,"△","")</f>
        <v>△</v>
      </c>
      <c r="E10" s="79">
        <f>ABS([2]元データ貼付用先!I12)</f>
        <v>147</v>
      </c>
      <c r="F10" s="60" t="s">
        <v>45</v>
      </c>
      <c r="G10" s="63">
        <f>[2]元データ貼付用先!E46</f>
        <v>82143</v>
      </c>
      <c r="H10" s="63">
        <f>[2]元データ貼付用先!F46</f>
        <v>188529</v>
      </c>
      <c r="I10" s="78" t="str">
        <f>IF([2]元データ貼付用先!I46&lt;0,"△","")</f>
        <v>△</v>
      </c>
      <c r="J10" s="61">
        <f>ABS([2]元データ貼付用先!I46)</f>
        <v>100</v>
      </c>
    </row>
    <row r="11" spans="1:10" ht="21" customHeight="1">
      <c r="A11" s="64" t="s">
        <v>46</v>
      </c>
      <c r="B11" s="58">
        <f>[2]元データ貼付用先!E13</f>
        <v>129112</v>
      </c>
      <c r="C11" s="58">
        <f>[2]元データ貼付用先!F13</f>
        <v>246965</v>
      </c>
      <c r="D11" s="78" t="str">
        <f>IF([2]元データ貼付用先!I13&lt;0,"△","")</f>
        <v>△</v>
      </c>
      <c r="E11" s="79">
        <f>ABS([2]元データ貼付用先!I13)</f>
        <v>184</v>
      </c>
      <c r="F11" s="60" t="s">
        <v>47</v>
      </c>
      <c r="G11" s="63">
        <f>[2]元データ貼付用先!E47</f>
        <v>102875</v>
      </c>
      <c r="H11" s="63">
        <f>[2]元データ貼付用先!F47</f>
        <v>242317</v>
      </c>
      <c r="I11" s="78" t="str">
        <f>IF([2]元データ貼付用先!I47&lt;0,"△","")</f>
        <v>△</v>
      </c>
      <c r="J11" s="61">
        <f>ABS([2]元データ貼付用先!I47)</f>
        <v>19</v>
      </c>
    </row>
    <row r="12" spans="1:10" ht="21" customHeight="1">
      <c r="A12" s="56" t="s">
        <v>48</v>
      </c>
      <c r="B12" s="58">
        <f>[2]元データ貼付用先!E14</f>
        <v>56996</v>
      </c>
      <c r="C12" s="58">
        <f>[2]元データ貼付用先!F14</f>
        <v>104692</v>
      </c>
      <c r="D12" s="78" t="str">
        <f>IF([2]元データ貼付用先!I14&lt;0,"△","")</f>
        <v>△</v>
      </c>
      <c r="E12" s="79">
        <f>ABS([2]元データ貼付用先!I14)</f>
        <v>97</v>
      </c>
      <c r="F12" s="60" t="s">
        <v>49</v>
      </c>
      <c r="G12" s="63">
        <f>[2]元データ貼付用先!E48</f>
        <v>24950</v>
      </c>
      <c r="H12" s="63">
        <f>[2]元データ貼付用先!F48</f>
        <v>57055</v>
      </c>
      <c r="I12" s="78" t="str">
        <f>IF([2]元データ貼付用先!I48&lt;0,"△","")</f>
        <v/>
      </c>
      <c r="J12" s="61">
        <f>ABS([2]元データ貼付用先!I48)</f>
        <v>2</v>
      </c>
    </row>
    <row r="13" spans="1:10" ht="21" customHeight="1">
      <c r="A13" s="56" t="s">
        <v>50</v>
      </c>
      <c r="B13" s="58">
        <f>[2]元データ貼付用先!E15</f>
        <v>85215</v>
      </c>
      <c r="C13" s="58">
        <f>[2]元データ貼付用先!F15</f>
        <v>151338</v>
      </c>
      <c r="D13" s="78" t="str">
        <f>IF([2]元データ貼付用先!I15&lt;0,"△","")</f>
        <v>△</v>
      </c>
      <c r="E13" s="79">
        <f>ABS([2]元データ貼付用先!I15)</f>
        <v>35</v>
      </c>
      <c r="F13" s="60" t="s">
        <v>51</v>
      </c>
      <c r="G13" s="63">
        <f>[2]元データ貼付用先!E49</f>
        <v>17215</v>
      </c>
      <c r="H13" s="63">
        <f>[2]元データ貼付用先!F49</f>
        <v>41894</v>
      </c>
      <c r="I13" s="78" t="str">
        <f>IF([2]元データ貼付用先!I49&lt;0,"△","")</f>
        <v>△</v>
      </c>
      <c r="J13" s="61">
        <f>ABS([2]元データ貼付用先!I49)</f>
        <v>47</v>
      </c>
    </row>
    <row r="14" spans="1:10" ht="21" customHeight="1">
      <c r="A14" s="56" t="s">
        <v>52</v>
      </c>
      <c r="B14" s="58">
        <f>[2]元データ貼付用先!E16</f>
        <v>103768</v>
      </c>
      <c r="C14" s="58">
        <f>[2]元データ貼付用先!F16</f>
        <v>197723</v>
      </c>
      <c r="D14" s="78" t="str">
        <f>IF([2]元データ貼付用先!I16&lt;0,"△","")</f>
        <v>△</v>
      </c>
      <c r="E14" s="79">
        <f>ABS([2]元データ貼付用先!I16)</f>
        <v>172</v>
      </c>
      <c r="F14" s="60" t="s">
        <v>53</v>
      </c>
      <c r="G14" s="63">
        <f>[2]元データ貼付用先!E50</f>
        <v>70328</v>
      </c>
      <c r="H14" s="63">
        <f>[2]元データ貼付用先!F50</f>
        <v>162156</v>
      </c>
      <c r="I14" s="78" t="str">
        <f>IF([2]元データ貼付用先!I50&lt;0,"△","")</f>
        <v>△</v>
      </c>
      <c r="J14" s="61">
        <f>ABS([2]元データ貼付用先!I50)</f>
        <v>105</v>
      </c>
    </row>
    <row r="15" spans="1:10" ht="21" customHeight="1">
      <c r="A15" s="56" t="s">
        <v>54</v>
      </c>
      <c r="B15" s="58">
        <f>[2]元データ貼付用先!E17</f>
        <v>95639</v>
      </c>
      <c r="C15" s="58">
        <f>[2]元データ貼付用先!F17</f>
        <v>214938</v>
      </c>
      <c r="D15" s="78" t="str">
        <f>IF([2]元データ貼付用先!I17&lt;0,"△","")</f>
        <v>△</v>
      </c>
      <c r="E15" s="79">
        <f>ABS([2]元データ貼付用先!I17)</f>
        <v>81</v>
      </c>
      <c r="F15" s="60" t="s">
        <v>55</v>
      </c>
      <c r="G15" s="63">
        <f>[2]元データ貼付用先!E51</f>
        <v>100587</v>
      </c>
      <c r="H15" s="63">
        <f>[2]元データ貼付用先!F51</f>
        <v>223640</v>
      </c>
      <c r="I15" s="78" t="str">
        <f>IF([2]元データ貼付用先!I51&lt;0,"△","")</f>
        <v>△</v>
      </c>
      <c r="J15" s="61">
        <f>ABS([2]元データ貼付用先!I51)</f>
        <v>93</v>
      </c>
    </row>
    <row r="16" spans="1:10" ht="21" customHeight="1">
      <c r="A16" s="56" t="s">
        <v>56</v>
      </c>
      <c r="B16" s="58">
        <f>[2]元データ貼付用先!E18</f>
        <v>99040</v>
      </c>
      <c r="C16" s="58">
        <f>[2]元データ貼付用先!F18</f>
        <v>207332</v>
      </c>
      <c r="D16" s="78" t="str">
        <f>IF([2]元データ貼付用先!I18&lt;0,"△","")</f>
        <v>△</v>
      </c>
      <c r="E16" s="79">
        <f>ABS([2]元データ貼付用先!I18)</f>
        <v>163</v>
      </c>
      <c r="F16" s="60" t="s">
        <v>57</v>
      </c>
      <c r="G16" s="63">
        <f>[2]元データ貼付用先!E52</f>
        <v>111180</v>
      </c>
      <c r="H16" s="63">
        <f>[2]元データ貼付用先!F52</f>
        <v>239728</v>
      </c>
      <c r="I16" s="78" t="str">
        <f>IF([2]元データ貼付用先!I52&lt;0,"△","")</f>
        <v/>
      </c>
      <c r="J16" s="61">
        <f>ABS([2]元データ貼付用先!I52)</f>
        <v>96</v>
      </c>
    </row>
    <row r="17" spans="1:10" ht="21" customHeight="1">
      <c r="A17" s="56" t="s">
        <v>58</v>
      </c>
      <c r="B17" s="58">
        <f>[2]元データ貼付用先!E19</f>
        <v>107007</v>
      </c>
      <c r="C17" s="58">
        <f>[2]元データ貼付用先!F19</f>
        <v>244523</v>
      </c>
      <c r="D17" s="78" t="str">
        <f>IF([2]元データ貼付用先!I19&lt;0,"△","")</f>
        <v>△</v>
      </c>
      <c r="E17" s="79">
        <f>ABS([2]元データ貼付用先!I19)</f>
        <v>118</v>
      </c>
      <c r="F17" s="60" t="s">
        <v>59</v>
      </c>
      <c r="G17" s="63">
        <f>[2]元データ貼付用先!E53</f>
        <v>45274</v>
      </c>
      <c r="H17" s="63">
        <f>[2]元データ貼付用先!F53</f>
        <v>101326</v>
      </c>
      <c r="I17" s="78" t="str">
        <f>IF([2]元データ貼付用先!I53&lt;0,"△","")</f>
        <v>△</v>
      </c>
      <c r="J17" s="61">
        <f>ABS([2]元データ貼付用先!I53)</f>
        <v>106</v>
      </c>
    </row>
    <row r="18" spans="1:10" ht="21" customHeight="1">
      <c r="A18" s="56" t="s">
        <v>60</v>
      </c>
      <c r="B18" s="58">
        <f>[2]元データ貼付用先!E20</f>
        <v>78637</v>
      </c>
      <c r="C18" s="58">
        <f>[2]元データ貼付用先!F20</f>
        <v>166283</v>
      </c>
      <c r="D18" s="78" t="str">
        <f>IF([2]元データ貼付用先!I20&lt;0,"△","")</f>
        <v>△</v>
      </c>
      <c r="E18" s="79">
        <f>ABS([2]元データ貼付用先!I20)</f>
        <v>156</v>
      </c>
      <c r="F18" s="60" t="s">
        <v>61</v>
      </c>
      <c r="G18" s="63">
        <f>[2]元データ貼付用先!E54</f>
        <v>58710</v>
      </c>
      <c r="H18" s="63">
        <f>[2]元データ貼付用先!F54</f>
        <v>136916</v>
      </c>
      <c r="I18" s="78" t="str">
        <f>IF([2]元データ貼付用先!I54&lt;0,"△","")</f>
        <v/>
      </c>
      <c r="J18" s="61">
        <f>ABS([2]元データ貼付用先!I54)</f>
        <v>317</v>
      </c>
    </row>
    <row r="19" spans="1:10" ht="21" customHeight="1">
      <c r="A19" s="56" t="s">
        <v>62</v>
      </c>
      <c r="B19" s="58">
        <f>[2]元データ貼付用先!E21</f>
        <v>89662</v>
      </c>
      <c r="C19" s="58">
        <f>[2]元データ貼付用先!F21</f>
        <v>198281</v>
      </c>
      <c r="D19" s="78" t="str">
        <f>IF([2]元データ貼付用先!I21&lt;0,"△","")</f>
        <v>△</v>
      </c>
      <c r="E19" s="79">
        <f>ABS([2]元データ貼付用先!I21)</f>
        <v>222</v>
      </c>
      <c r="F19" s="65" t="s">
        <v>63</v>
      </c>
      <c r="G19" s="66">
        <f>[2]元データ貼付用先!E55</f>
        <v>60348</v>
      </c>
      <c r="H19" s="66">
        <f>[2]元データ貼付用先!F55</f>
        <v>132261</v>
      </c>
      <c r="I19" s="78" t="str">
        <f>IF([2]元データ貼付用先!I55&lt;0,"△","")</f>
        <v>△</v>
      </c>
      <c r="J19" s="61">
        <f>ABS([2]元データ貼付用先!I55)</f>
        <v>66</v>
      </c>
    </row>
    <row r="20" spans="1:10" ht="21" customHeight="1">
      <c r="A20" s="56" t="s">
        <v>64</v>
      </c>
      <c r="B20" s="58">
        <f>[2]元データ貼付用先!E22</f>
        <v>175425</v>
      </c>
      <c r="C20" s="58">
        <f>[2]元データ貼付用先!F22</f>
        <v>358179</v>
      </c>
      <c r="D20" s="78" t="str">
        <f>IF([2]元データ貼付用先!I22&lt;0,"△","")</f>
        <v>△</v>
      </c>
      <c r="E20" s="79">
        <f>ABS([2]元データ貼付用先!I22)</f>
        <v>197</v>
      </c>
      <c r="F20" s="60" t="s">
        <v>65</v>
      </c>
      <c r="G20" s="63">
        <f>[2]元データ貼付用先!E56</f>
        <v>16294</v>
      </c>
      <c r="H20" s="63">
        <f>[2]元データ貼付用先!F56</f>
        <v>40638</v>
      </c>
      <c r="I20" s="78" t="str">
        <f>IF([2]元データ貼付用先!I56&lt;0,"△","")</f>
        <v>△</v>
      </c>
      <c r="J20" s="61">
        <f>ABS([2]元データ貼付用先!I56)</f>
        <v>43</v>
      </c>
    </row>
    <row r="21" spans="1:10" ht="21" customHeight="1">
      <c r="A21" s="56" t="s">
        <v>66</v>
      </c>
      <c r="B21" s="58">
        <f>[2]元データ貼付用先!E23</f>
        <v>79723</v>
      </c>
      <c r="C21" s="58">
        <f>[2]元データ貼付用先!F23</f>
        <v>183236</v>
      </c>
      <c r="D21" s="78" t="str">
        <f>IF([2]元データ貼付用先!I23&lt;0,"△","")</f>
        <v>△</v>
      </c>
      <c r="E21" s="79">
        <f>ABS([2]元データ貼付用先!I23)</f>
        <v>85</v>
      </c>
      <c r="F21" s="67" t="s">
        <v>67</v>
      </c>
      <c r="G21" s="63">
        <f>[2]元データ貼付用先!E57</f>
        <v>34852</v>
      </c>
      <c r="H21" s="63">
        <f>[2]元データ貼付用先!F57</f>
        <v>83637</v>
      </c>
      <c r="I21" s="78" t="str">
        <f>IF([2]元データ貼付用先!I57&lt;0,"△","")</f>
        <v>△</v>
      </c>
      <c r="J21" s="61">
        <f>ABS([2]元データ貼付用先!I57)</f>
        <v>64</v>
      </c>
    </row>
    <row r="22" spans="1:10" ht="21" customHeight="1">
      <c r="A22" s="56" t="s">
        <v>68</v>
      </c>
      <c r="B22" s="58">
        <f>[2]元データ貼付用先!E24</f>
        <v>133171</v>
      </c>
      <c r="C22" s="58">
        <f>[2]元データ貼付用先!F24</f>
        <v>310729</v>
      </c>
      <c r="D22" s="78" t="str">
        <f>IF([2]元データ貼付用先!I24&lt;0,"△","")</f>
        <v>△</v>
      </c>
      <c r="E22" s="79">
        <f>ABS([2]元データ貼付用先!I24)</f>
        <v>152</v>
      </c>
      <c r="F22" s="67" t="s">
        <v>69</v>
      </c>
      <c r="G22" s="63">
        <f>[2]元データ貼付用先!E58</f>
        <v>13023</v>
      </c>
      <c r="H22" s="63">
        <f>[2]元データ貼付用先!F58</f>
        <v>31716</v>
      </c>
      <c r="I22" s="78" t="str">
        <f>IF([2]元データ貼付用先!I58&lt;0,"△","")</f>
        <v/>
      </c>
      <c r="J22" s="61">
        <f>ABS([2]元データ貼付用先!I58)</f>
        <v>35</v>
      </c>
    </row>
    <row r="23" spans="1:10" ht="21" customHeight="1">
      <c r="A23" s="56" t="s">
        <v>70</v>
      </c>
      <c r="B23" s="58">
        <f>[2]元データ貼付用先!E25</f>
        <v>84908</v>
      </c>
      <c r="C23" s="58">
        <f>[2]元データ貼付用先!F25</f>
        <v>213457</v>
      </c>
      <c r="D23" s="78" t="str">
        <f>IF([2]元データ貼付用先!I25&lt;0,"△","")</f>
        <v/>
      </c>
      <c r="E23" s="79">
        <f>ABS([2]元データ貼付用先!I25)</f>
        <v>24</v>
      </c>
      <c r="F23" s="67" t="s">
        <v>71</v>
      </c>
      <c r="G23" s="63">
        <f>[2]元データ貼付用先!E59</f>
        <v>20000</v>
      </c>
      <c r="H23" s="63">
        <f>[2]元データ貼付用先!F59</f>
        <v>48426</v>
      </c>
      <c r="I23" s="78" t="str">
        <f>IF([2]元データ貼付用先!I59&lt;0,"△","")</f>
        <v/>
      </c>
      <c r="J23" s="61">
        <f>ABS([2]元データ貼付用先!I59)</f>
        <v>6</v>
      </c>
    </row>
    <row r="24" spans="1:10" ht="21" customHeight="1">
      <c r="A24" s="56" t="s">
        <v>72</v>
      </c>
      <c r="B24" s="58">
        <f>[2]元データ貼付用先!E26</f>
        <v>122434</v>
      </c>
      <c r="C24" s="58">
        <f>[2]元データ貼付用先!F26</f>
        <v>283794</v>
      </c>
      <c r="D24" s="78" t="str">
        <f>IF([2]元データ貼付用先!I26&lt;0,"△","")</f>
        <v/>
      </c>
      <c r="E24" s="79">
        <f>ABS([2]元データ貼付用先!I26)</f>
        <v>42</v>
      </c>
      <c r="F24" s="60" t="s">
        <v>73</v>
      </c>
      <c r="G24" s="63">
        <f>[2]元データ貼付用先!E60</f>
        <v>24304</v>
      </c>
      <c r="H24" s="63">
        <f>[2]元データ貼付用先!F60</f>
        <v>59142</v>
      </c>
      <c r="I24" s="78" t="str">
        <f>IF([2]元データ貼付用先!I60&lt;0,"△","")</f>
        <v>△</v>
      </c>
      <c r="J24" s="61">
        <f>ABS([2]元データ貼付用先!I60)</f>
        <v>43</v>
      </c>
    </row>
    <row r="25" spans="1:10" ht="21" customHeight="1">
      <c r="A25" s="56" t="s">
        <v>74</v>
      </c>
      <c r="B25" s="58">
        <f>[2]元データ貼付用先!E27</f>
        <v>52608</v>
      </c>
      <c r="C25" s="58">
        <f>[2]元データ貼付用先!F27</f>
        <v>119891</v>
      </c>
      <c r="D25" s="78" t="str">
        <f>IF([2]元データ貼付用先!I27&lt;0,"△","")</f>
        <v/>
      </c>
      <c r="E25" s="79">
        <f>ABS([2]元データ貼付用先!I27)</f>
        <v>19</v>
      </c>
      <c r="F25" s="60" t="s">
        <v>75</v>
      </c>
      <c r="G25" s="63">
        <f>[2]元データ貼付用先!E61</f>
        <v>12746</v>
      </c>
      <c r="H25" s="63">
        <f>[2]元データ貼付用先!F61</f>
        <v>31651</v>
      </c>
      <c r="I25" s="78" t="str">
        <f>IF([2]元データ貼付用先!I61&lt;0,"△","")</f>
        <v>△</v>
      </c>
      <c r="J25" s="61">
        <f>ABS([2]元データ貼付用先!I61)</f>
        <v>33</v>
      </c>
    </row>
    <row r="26" spans="1:10" ht="21" customHeight="1">
      <c r="A26" s="56" t="s">
        <v>76</v>
      </c>
      <c r="B26" s="58">
        <f>[2]元データ貼付用先!E28</f>
        <v>62938</v>
      </c>
      <c r="C26" s="58">
        <f>[2]元データ貼付用先!F28</f>
        <v>152156</v>
      </c>
      <c r="D26" s="78" t="str">
        <f>IF([2]元データ貼付用先!I28&lt;0,"△","")</f>
        <v>△</v>
      </c>
      <c r="E26" s="79">
        <f>ABS([2]元データ貼付用先!I28)</f>
        <v>27</v>
      </c>
      <c r="F26" s="60" t="s">
        <v>77</v>
      </c>
      <c r="G26" s="63">
        <f>[2]元データ貼付用先!E62</f>
        <v>11558</v>
      </c>
      <c r="H26" s="63">
        <f>[2]元データ貼付用先!F62</f>
        <v>27491</v>
      </c>
      <c r="I26" s="78" t="str">
        <f>IF([2]元データ貼付用先!I62&lt;0,"△","")</f>
        <v>△</v>
      </c>
      <c r="J26" s="61">
        <f>ABS([2]元データ貼付用先!I62)</f>
        <v>10</v>
      </c>
    </row>
    <row r="27" spans="1:10" ht="21" customHeight="1">
      <c r="A27" s="56" t="s">
        <v>78</v>
      </c>
      <c r="B27" s="58">
        <f>[2]元データ貼付用先!E29</f>
        <v>52514</v>
      </c>
      <c r="C27" s="58">
        <f>[2]元データ貼付用先!F29</f>
        <v>122335</v>
      </c>
      <c r="D27" s="78" t="str">
        <f>IF([2]元データ貼付用先!I29&lt;0,"△","")</f>
        <v>△</v>
      </c>
      <c r="E27" s="79">
        <f>ABS([2]元データ貼付用先!I29)</f>
        <v>63</v>
      </c>
      <c r="F27" s="60" t="s">
        <v>79</v>
      </c>
      <c r="G27" s="63">
        <f>[2]元データ貼付用先!E63</f>
        <v>25637</v>
      </c>
      <c r="H27" s="63">
        <f>[2]元データ貼付用先!F63</f>
        <v>65261</v>
      </c>
      <c r="I27" s="78" t="str">
        <f>IF([2]元データ貼付用先!I63&lt;0,"△","")</f>
        <v>△</v>
      </c>
      <c r="J27" s="61">
        <f>ABS([2]元データ貼付用先!I63)</f>
        <v>53</v>
      </c>
    </row>
    <row r="28" spans="1:10" ht="21" customHeight="1">
      <c r="A28" s="56" t="s">
        <v>80</v>
      </c>
      <c r="B28" s="58">
        <f>[2]元データ貼付用先!E30</f>
        <v>747634</v>
      </c>
      <c r="C28" s="58">
        <f>[2]元データ貼付用先!F30</f>
        <v>1536539</v>
      </c>
      <c r="D28" s="78" t="str">
        <f>IF([2]元データ貼付用先!I30&lt;0,"△","")</f>
        <v>△</v>
      </c>
      <c r="E28" s="79">
        <f>ABS([2]元データ貼付用先!I30)</f>
        <v>1171</v>
      </c>
      <c r="F28" s="60" t="s">
        <v>81</v>
      </c>
      <c r="G28" s="63">
        <f>[2]元データ貼付用先!E64</f>
        <v>3424</v>
      </c>
      <c r="H28" s="63">
        <f>[2]元データ貼付用先!F64</f>
        <v>9248</v>
      </c>
      <c r="I28" s="78" t="str">
        <f>IF([2]元データ貼付用先!I64&lt;0,"△","")</f>
        <v>△</v>
      </c>
      <c r="J28" s="61">
        <f>ABS([2]元データ貼付用先!I64)</f>
        <v>1</v>
      </c>
    </row>
    <row r="29" spans="1:10" ht="21" customHeight="1">
      <c r="A29" s="56" t="s">
        <v>82</v>
      </c>
      <c r="B29" s="58">
        <f>[2]元データ貼付用先!E31</f>
        <v>123243</v>
      </c>
      <c r="C29" s="58">
        <f>[2]元データ貼付用先!F31</f>
        <v>231982</v>
      </c>
      <c r="D29" s="78" t="str">
        <f>IF([2]元データ貼付用先!I31&lt;0,"△","")</f>
        <v>△</v>
      </c>
      <c r="E29" s="79">
        <f>ABS([2]元データ貼付用先!I31)</f>
        <v>347</v>
      </c>
      <c r="F29" s="60" t="s">
        <v>83</v>
      </c>
      <c r="G29" s="63">
        <f>[2]元データ貼付用先!E65</f>
        <v>6747</v>
      </c>
      <c r="H29" s="63">
        <f>[2]元データ貼付用先!F65</f>
        <v>17158</v>
      </c>
      <c r="I29" s="78" t="str">
        <f>IF([2]元データ貼付用先!I65&lt;0,"△","")</f>
        <v>△</v>
      </c>
      <c r="J29" s="61">
        <f>ABS([2]元データ貼付用先!I65)</f>
        <v>6</v>
      </c>
    </row>
    <row r="30" spans="1:10" ht="21" customHeight="1">
      <c r="A30" s="56" t="s">
        <v>84</v>
      </c>
      <c r="B30" s="58">
        <f>[2]元データ貼付用先!E32</f>
        <v>79927</v>
      </c>
      <c r="C30" s="58">
        <f>[2]元データ貼付用先!F32</f>
        <v>170693</v>
      </c>
      <c r="D30" s="78" t="str">
        <f>IF([2]元データ貼付用先!I32&lt;0,"△","")</f>
        <v>△</v>
      </c>
      <c r="E30" s="79">
        <f>ABS([2]元データ貼付用先!I32)</f>
        <v>258</v>
      </c>
      <c r="F30" s="60" t="s">
        <v>85</v>
      </c>
      <c r="G30" s="63">
        <f>[2]元データ貼付用先!E66</f>
        <v>4543</v>
      </c>
      <c r="H30" s="63">
        <f>[2]元データ貼付用先!F66</f>
        <v>10719</v>
      </c>
      <c r="I30" s="78" t="str">
        <f>IF([2]元データ貼付用先!I66&lt;0,"△","")</f>
        <v>△</v>
      </c>
      <c r="J30" s="61">
        <f>ABS([2]元データ貼付用先!I66)</f>
        <v>32</v>
      </c>
    </row>
    <row r="31" spans="1:10" ht="21" customHeight="1">
      <c r="A31" s="56" t="s">
        <v>86</v>
      </c>
      <c r="B31" s="58">
        <f>[2]元データ貼付用先!E33</f>
        <v>134656</v>
      </c>
      <c r="C31" s="58">
        <f>[2]元データ貼付用先!F33</f>
        <v>263748</v>
      </c>
      <c r="D31" s="78" t="str">
        <f>IF([2]元データ貼付用先!I33&lt;0,"△","")</f>
        <v>△</v>
      </c>
      <c r="E31" s="79">
        <f>ABS([2]元データ貼付用先!I33)</f>
        <v>207</v>
      </c>
      <c r="F31" s="60" t="s">
        <v>87</v>
      </c>
      <c r="G31" s="63">
        <f>[2]元データ貼付用先!E67</f>
        <v>3944</v>
      </c>
      <c r="H31" s="63">
        <f>[2]元データ貼付用先!F67</f>
        <v>9715</v>
      </c>
      <c r="I31" s="78" t="str">
        <f>IF([2]元データ貼付用先!I67&lt;0,"△","")</f>
        <v>△</v>
      </c>
      <c r="J31" s="61">
        <f>ABS([2]元データ貼付用先!I67)</f>
        <v>12</v>
      </c>
    </row>
    <row r="32" spans="1:10" ht="21" customHeight="1">
      <c r="A32" s="56" t="s">
        <v>88</v>
      </c>
      <c r="B32" s="58">
        <f>[2]元データ貼付用先!E34</f>
        <v>113835</v>
      </c>
      <c r="C32" s="58">
        <f>[2]元データ貼付用先!F34</f>
        <v>234033</v>
      </c>
      <c r="D32" s="78" t="str">
        <f>IF([2]元データ貼付用先!I34&lt;0,"△","")</f>
        <v>△</v>
      </c>
      <c r="E32" s="79">
        <f>ABS([2]元データ貼付用先!I34)</f>
        <v>145</v>
      </c>
      <c r="F32" s="60" t="s">
        <v>89</v>
      </c>
      <c r="G32" s="63">
        <f>[2]元データ貼付用先!E68</f>
        <v>6979</v>
      </c>
      <c r="H32" s="63">
        <f>[2]元データ貼付用先!F68</f>
        <v>18421</v>
      </c>
      <c r="I32" s="78" t="str">
        <f>IF([2]元データ貼付用先!I68&lt;0,"△","")</f>
        <v>△</v>
      </c>
      <c r="J32" s="61">
        <f>ABS([2]元データ貼付用先!I68)</f>
        <v>2</v>
      </c>
    </row>
    <row r="33" spans="1:10" ht="21" customHeight="1">
      <c r="A33" s="56" t="s">
        <v>90</v>
      </c>
      <c r="B33" s="58">
        <f>[2]元データ貼付用先!E35</f>
        <v>102581</v>
      </c>
      <c r="C33" s="58">
        <f>[2]元データ貼付用先!F35</f>
        <v>233704</v>
      </c>
      <c r="D33" s="78" t="str">
        <f>IF([2]元データ貼付用先!I35&lt;0,"△","")</f>
        <v>△</v>
      </c>
      <c r="E33" s="79">
        <f>ABS([2]元データ貼付用先!I35)</f>
        <v>51</v>
      </c>
      <c r="F33" s="60" t="s">
        <v>91</v>
      </c>
      <c r="G33" s="63">
        <f>[2]元データ貼付用先!E69</f>
        <v>19986</v>
      </c>
      <c r="H33" s="63">
        <f>[2]元データ貼付用先!F69</f>
        <v>41221</v>
      </c>
      <c r="I33" s="78" t="str">
        <f>IF([2]元データ貼付用先!I69&lt;0,"△","")</f>
        <v>△</v>
      </c>
      <c r="J33" s="61">
        <f>ABS([2]元データ貼付用先!I69)</f>
        <v>62</v>
      </c>
    </row>
    <row r="34" spans="1:10" ht="21" customHeight="1">
      <c r="A34" s="56" t="s">
        <v>92</v>
      </c>
      <c r="B34" s="58">
        <f>[2]元データ貼付用先!E36</f>
        <v>113702</v>
      </c>
      <c r="C34" s="58">
        <f>[2]元データ貼付用先!F36</f>
        <v>221559</v>
      </c>
      <c r="D34" s="78" t="str">
        <f>IF([2]元データ貼付用先!I36&lt;0,"△","")</f>
        <v>△</v>
      </c>
      <c r="E34" s="79">
        <f>ABS([2]元データ貼付用先!I36)</f>
        <v>129</v>
      </c>
      <c r="F34" s="60" t="s">
        <v>93</v>
      </c>
      <c r="G34" s="63">
        <f>[2]元データ貼付用先!E70</f>
        <v>6298</v>
      </c>
      <c r="H34" s="63">
        <f>[2]元データ貼付用先!F70</f>
        <v>11210</v>
      </c>
      <c r="I34" s="78" t="str">
        <f>IF([2]元データ貼付用先!I70&lt;0,"△","")</f>
        <v>△</v>
      </c>
      <c r="J34" s="61">
        <f>ABS([2]元データ貼付用先!I70)</f>
        <v>29</v>
      </c>
    </row>
    <row r="35" spans="1:10" ht="21" customHeight="1">
      <c r="A35" s="56" t="s">
        <v>94</v>
      </c>
      <c r="B35" s="58">
        <f>[2]元データ貼付用先!E37</f>
        <v>79690</v>
      </c>
      <c r="C35" s="58">
        <f>[2]元データ貼付用先!F37</f>
        <v>180820</v>
      </c>
      <c r="D35" s="78" t="str">
        <f>IF([2]元データ貼付用先!I37&lt;0,"△","")</f>
        <v>△</v>
      </c>
      <c r="E35" s="79">
        <f>ABS([2]元データ貼付用先!I37)</f>
        <v>34</v>
      </c>
      <c r="F35" s="60" t="s">
        <v>95</v>
      </c>
      <c r="G35" s="63">
        <f>[2]元データ貼付用先!E71</f>
        <v>2957</v>
      </c>
      <c r="H35" s="63">
        <f>[2]元データ貼付用先!F71</f>
        <v>6691</v>
      </c>
      <c r="I35" s="78" t="str">
        <f>IF([2]元データ貼付用先!I71&lt;0,"△","")</f>
        <v>△</v>
      </c>
      <c r="J35" s="61">
        <f>ABS([2]元データ貼付用先!I71)</f>
        <v>5</v>
      </c>
    </row>
    <row r="36" spans="1:10" ht="21" customHeight="1">
      <c r="A36" s="60" t="s">
        <v>96</v>
      </c>
      <c r="B36" s="58">
        <f>[2]元データ貼付用先!E38</f>
        <v>333764</v>
      </c>
      <c r="C36" s="58">
        <f>[2]元データ貼付用先!F38</f>
        <v>724944</v>
      </c>
      <c r="D36" s="78" t="str">
        <f>IF([2]元データ貼付用先!I38&lt;0,"△","")</f>
        <v>△</v>
      </c>
      <c r="E36" s="79">
        <f>ABS([2]元データ貼付用先!I38)</f>
        <v>194</v>
      </c>
      <c r="F36" s="60" t="s">
        <v>97</v>
      </c>
      <c r="G36" s="63">
        <f>[2]元データ貼付用先!E72</f>
        <v>10731</v>
      </c>
      <c r="H36" s="63">
        <f>[2]元データ貼付用先!F72</f>
        <v>23320</v>
      </c>
      <c r="I36" s="78" t="str">
        <f>IF([2]元データ貼付用先!I72&lt;0,"△","")</f>
        <v>△</v>
      </c>
      <c r="J36" s="61">
        <f>ABS([2]元データ貼付用先!I72)</f>
        <v>28</v>
      </c>
    </row>
    <row r="37" spans="1:10" ht="21" customHeight="1">
      <c r="A37" s="56" t="s">
        <v>98</v>
      </c>
      <c r="B37" s="58">
        <f>[2]元データ貼付用先!E39</f>
        <v>75203</v>
      </c>
      <c r="C37" s="58">
        <f>[2]元データ貼付用先!F39</f>
        <v>169855</v>
      </c>
      <c r="D37" s="78" t="str">
        <f>IF([2]元データ貼付用先!I39&lt;0,"△","")</f>
        <v>△</v>
      </c>
      <c r="E37" s="79">
        <f>ABS([2]元データ貼付用先!I39)</f>
        <v>70</v>
      </c>
      <c r="F37" s="60" t="s">
        <v>99</v>
      </c>
      <c r="G37" s="63">
        <f>[2]元データ貼付用先!E73</f>
        <v>18217</v>
      </c>
      <c r="H37" s="63">
        <f>[2]元データ貼付用先!F73</f>
        <v>42694</v>
      </c>
      <c r="I37" s="78" t="str">
        <f>IF([2]元データ貼付用先!I73&lt;0,"△","")</f>
        <v>△</v>
      </c>
      <c r="J37" s="61">
        <f>ABS([2]元データ貼付用先!I73)</f>
        <v>65</v>
      </c>
    </row>
    <row r="38" spans="1:10" ht="21" customHeight="1">
      <c r="A38" s="56" t="s">
        <v>100</v>
      </c>
      <c r="B38" s="58">
        <f>[2]元データ貼付用先!E40</f>
        <v>125330</v>
      </c>
      <c r="C38" s="58">
        <f>[2]元データ貼付用先!F40</f>
        <v>273889</v>
      </c>
      <c r="D38" s="78" t="str">
        <f>IF([2]元データ貼付用先!I40&lt;0,"△","")</f>
        <v>△</v>
      </c>
      <c r="E38" s="79">
        <f>ABS([2]元データ貼付用先!I40)</f>
        <v>49</v>
      </c>
      <c r="F38" s="60" t="s">
        <v>101</v>
      </c>
      <c r="G38" s="63">
        <f>[2]元データ貼付用先!E74</f>
        <v>17095</v>
      </c>
      <c r="H38" s="63">
        <f>[2]元データ貼付用先!F74</f>
        <v>39670</v>
      </c>
      <c r="I38" s="78" t="str">
        <f>IF([2]元データ貼付用先!I74&lt;0,"△","")</f>
        <v>△</v>
      </c>
      <c r="J38" s="61">
        <f>ABS([2]元データ貼付用先!I74)</f>
        <v>60</v>
      </c>
    </row>
    <row r="39" spans="1:10" ht="21" customHeight="1" thickBot="1">
      <c r="A39" s="68" t="s">
        <v>102</v>
      </c>
      <c r="B39" s="69">
        <f>[2]元データ貼付用先!E41</f>
        <v>133231</v>
      </c>
      <c r="C39" s="69">
        <f>[2]元データ貼付用先!F41</f>
        <v>281200</v>
      </c>
      <c r="D39" s="80" t="str">
        <f>IF([2]元データ貼付用先!I41&lt;0,"△","")</f>
        <v>△</v>
      </c>
      <c r="E39" s="81">
        <f>ABS([2]元データ貼付用先!I41)</f>
        <v>75</v>
      </c>
      <c r="F39" s="70" t="s">
        <v>103</v>
      </c>
      <c r="G39" s="71">
        <f>[2]元データ貼付用先!E75</f>
        <v>1122</v>
      </c>
      <c r="H39" s="71">
        <f>[2]元データ貼付用先!F75</f>
        <v>3024</v>
      </c>
      <c r="I39" s="80" t="str">
        <f>IF([2]元データ貼付用先!I75&lt;0,"△","")</f>
        <v>△</v>
      </c>
      <c r="J39" s="72">
        <f>ABS([2]元データ貼付用先!I75)</f>
        <v>5</v>
      </c>
    </row>
    <row r="40" spans="1:10">
      <c r="A40" s="82"/>
      <c r="D40" s="73"/>
      <c r="G40" s="62"/>
      <c r="H40" s="62"/>
      <c r="I40" s="59"/>
      <c r="J40" s="73" t="s">
        <v>127</v>
      </c>
    </row>
    <row r="41" spans="1:10">
      <c r="A41" s="82"/>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59055118110236227"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①座間市の人口</vt:lpstr>
      <vt:lpstr>②町丁字別人口・世帯</vt:lpstr>
      <vt:lpstr>③県人口</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2022-03-01T08:31:13Z</cp:lastPrinted>
  <dcterms:created xsi:type="dcterms:W3CDTF">2003-06-09T01:39:57Z</dcterms:created>
  <dcterms:modified xsi:type="dcterms:W3CDTF">2022-03-01T08:31:38Z</dcterms:modified>
</cp:coreProperties>
</file>